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tabRatio="511" activeTab="0"/>
  </bookViews>
  <sheets>
    <sheet name="Премьеру (2)" sheetId="1" r:id="rId1"/>
  </sheets>
  <externalReferences>
    <externalReference r:id="rId4"/>
  </externalReferences>
  <definedNames>
    <definedName name="GK">#REF!,#REF!,#REF!,#REF!</definedName>
    <definedName name="GKK">#REF!,#REF!,#REF!,#REF!,#REF!,#REF!,#REF!,#REF!,#REF!,#REF!,#REF!,#REF!,#REF!,#REF!,#REF!,#REF!,#REF!,#REF!,#REF!,#REF!,#REF!</definedName>
    <definedName name="PK">#REF!,#REF!,#REF!,#REF!,#REF!,#REF!,#REF!,#REF!,#REF!,#REF!,#REF!,#REF!,#REF!,#REF!,#REF!,#REF!</definedName>
    <definedName name="_xlnm.Print_Area" localSheetId="0">'Премьеру (2)'!$A$1:$GV$229</definedName>
  </definedNames>
  <calcPr fullCalcOnLoad="1"/>
</workbook>
</file>

<file path=xl/sharedStrings.xml><?xml version="1.0" encoding="utf-8"?>
<sst xmlns="http://schemas.openxmlformats.org/spreadsheetml/2006/main" count="6062" uniqueCount="464">
  <si>
    <t>-</t>
  </si>
  <si>
    <t xml:space="preserve">Молдова </t>
  </si>
  <si>
    <t>Всього</t>
  </si>
  <si>
    <t>Енергогенеруючі компанії, ХТЕЦ-5,</t>
  </si>
  <si>
    <t xml:space="preserve">Енергоатом </t>
  </si>
  <si>
    <t>Виробники за ціновими заявками</t>
  </si>
  <si>
    <t>Теплові електростанції</t>
  </si>
  <si>
    <t>Центренерго</t>
  </si>
  <si>
    <t xml:space="preserve">Дніпроенерго </t>
  </si>
  <si>
    <t xml:space="preserve">Донбасенерго </t>
  </si>
  <si>
    <t xml:space="preserve">Західенерго </t>
  </si>
  <si>
    <t>Східенерго</t>
  </si>
  <si>
    <t>ХТЕЦ-5</t>
  </si>
  <si>
    <t xml:space="preserve"> Київенерго (ТЕЦ)</t>
  </si>
  <si>
    <t>Гідроелектростанції</t>
  </si>
  <si>
    <t>ДАК Укргідроенерго</t>
  </si>
  <si>
    <t>Закарпаттяобленерго ГЕС</t>
  </si>
  <si>
    <t>Інші електростанції</t>
  </si>
  <si>
    <t>Інші теплові електростанції</t>
  </si>
  <si>
    <t>Зуївська експ.ТЕЦ</t>
  </si>
  <si>
    <t>Укр-Кан-Пауер (Дарницька ТЕЦ)</t>
  </si>
  <si>
    <t>ЗАТ Білоцерківська ТЕЦ</t>
  </si>
  <si>
    <t>ТОВ "Шосткінське підприємство "Харківенергоремонт"</t>
  </si>
  <si>
    <t>ТОВ "ТехНова"(Чернігівська ТЕЦ )</t>
  </si>
  <si>
    <t>Одеська ТЕЦ</t>
  </si>
  <si>
    <t>Северодонецька ТЕЦ</t>
  </si>
  <si>
    <t>ТОВ "СГС плюс"</t>
  </si>
  <si>
    <t>Миколаївська ТЕЦ</t>
  </si>
  <si>
    <t>ТЕЦ ЗАТ "Енергія-Новий Розділ"</t>
  </si>
  <si>
    <t>ДП "Кримські ГС"</t>
  </si>
  <si>
    <t>СумиТЕКо</t>
  </si>
  <si>
    <t>Херсонська ТЕЦ</t>
  </si>
  <si>
    <t>ТОВ "КримТЕЦ"</t>
  </si>
  <si>
    <t xml:space="preserve"> ВАТ "Черкаське Хімволокно"</t>
  </si>
  <si>
    <t>ТОВ "Шостка-Тепло"</t>
  </si>
  <si>
    <t>ТОВ "СумиГАЗзбут"</t>
  </si>
  <si>
    <t>Сумитеплоенерго ТОВ</t>
  </si>
  <si>
    <t>ТЕЦ  МДКП "Розділтеплокомуненерго"</t>
  </si>
  <si>
    <t>Воденергоремналадка</t>
  </si>
  <si>
    <t>ВЕО "Вітроенергопром"</t>
  </si>
  <si>
    <t>Східно-Кримська ВЕС</t>
  </si>
  <si>
    <t>В/ч 2677</t>
  </si>
  <si>
    <t>Зоря-Машпроект ДП НВКГ</t>
  </si>
  <si>
    <t>ДК "Укргазвидобування"</t>
  </si>
  <si>
    <t>Білорусь (Позапланове перетікання)</t>
  </si>
  <si>
    <t>Росія</t>
  </si>
  <si>
    <t>Інші сторони договору</t>
  </si>
  <si>
    <t xml:space="preserve">НЕК Укренерго </t>
  </si>
  <si>
    <t xml:space="preserve">Фонд вітроенергетики </t>
  </si>
  <si>
    <t>Додатковий платіж на фінансування інвестиційних проектів</t>
  </si>
  <si>
    <t xml:space="preserve">Енергатон </t>
  </si>
  <si>
    <t>Херсонобленерго</t>
  </si>
  <si>
    <t>Алвест ЛТД</t>
  </si>
  <si>
    <t>Вс. по УКРАЇНІ (Кредитори)</t>
  </si>
  <si>
    <t>ДП "Енергоринок"</t>
  </si>
  <si>
    <t>Всього по виробникам та НЕК</t>
  </si>
  <si>
    <t>Калуська ТЕЦ</t>
  </si>
  <si>
    <t>ТОВ Краматорськтеплоенерго</t>
  </si>
  <si>
    <t xml:space="preserve">Українські порошкові матеріали </t>
  </si>
  <si>
    <t>Енергохімпром ДП</t>
  </si>
  <si>
    <t>ТзОВ Енергія Новояворівськ</t>
  </si>
  <si>
    <t>* - ТОВ "Ісіда" з травня 2008 працює не за ціновою заявкою</t>
  </si>
  <si>
    <t>Лисичанська ТЕЦ ДП</t>
  </si>
  <si>
    <t>Кременчуцька ТЕЦ (Полтаваобленерго)</t>
  </si>
  <si>
    <t>Енергоінвест ТОВ</t>
  </si>
  <si>
    <t>Новосвіт ЗЕА</t>
  </si>
  <si>
    <t>ФОП Миронюк В.В</t>
  </si>
  <si>
    <t>ЗАТ Альтен</t>
  </si>
  <si>
    <t>МЕК ТОВ</t>
  </si>
  <si>
    <t>Енергія-1 ТОВ</t>
  </si>
  <si>
    <t>Едельвейс Будівельно-транспортна компанія ТОВ</t>
  </si>
  <si>
    <t>Енергія Карпат ТОВ</t>
  </si>
  <si>
    <t>Акванова Інвестмент ТОВ</t>
  </si>
  <si>
    <t>3а 2009 рік</t>
  </si>
  <si>
    <t>ДП НАЕК "Енергоатом" ВП "Донузлавська ВЕС"</t>
  </si>
  <si>
    <t>ТОВ "Райенерго"</t>
  </si>
  <si>
    <t>ТОВ "Агропроменерго"</t>
  </si>
  <si>
    <t>ГЕС ВАТ  "Кіровоградобленерго"</t>
  </si>
  <si>
    <t>у т.ч. Виробники е/е з альтернативних джерел</t>
  </si>
  <si>
    <t>ЛМКП "Львітеплоенерго"</t>
  </si>
  <si>
    <r>
      <t xml:space="preserve">Ісіда ТОВ  </t>
    </r>
    <r>
      <rPr>
        <sz val="14"/>
        <color indexed="10"/>
        <rFont val="Arial Cyr"/>
        <family val="2"/>
      </rPr>
      <t>*                /</t>
    </r>
    <r>
      <rPr>
        <sz val="10"/>
        <color indexed="10"/>
        <rFont val="Arial Cyr"/>
        <family val="2"/>
      </rPr>
      <t>(Донецькобленерго(Миронівська ТЕЦ))</t>
    </r>
  </si>
  <si>
    <t>ГЕС ТОВ "ПКС Енерготек"</t>
  </si>
  <si>
    <t>Енергостар фірма ТОВ</t>
  </si>
  <si>
    <t>Український енергетичний розвиток ТОВ</t>
  </si>
  <si>
    <t>Чернігівобленерго</t>
  </si>
  <si>
    <t>Подільська енергетична компанія ТОВ</t>
  </si>
  <si>
    <t>Укртрансрейл ТОВ</t>
  </si>
  <si>
    <t>Мартинківська ГЕС ТОВ</t>
  </si>
  <si>
    <t>УМК ТОВ</t>
  </si>
  <si>
    <t>Смілаенергопромтранс ТОВ</t>
  </si>
  <si>
    <t>Крайміа Солар-1</t>
  </si>
  <si>
    <t>Крайміа Солар-2</t>
  </si>
  <si>
    <t>Ладижинська ГЕС</t>
  </si>
  <si>
    <t>Житомир Авто Інтернешнл ТОВ</t>
  </si>
  <si>
    <t>КП "Компанія "Вода Донбасу"</t>
  </si>
  <si>
    <t>Гідроресурс-К ТОВ</t>
  </si>
  <si>
    <t xml:space="preserve">за 2010 рік </t>
  </si>
  <si>
    <t>ГЕС ВАТ "Сумиобленерго"</t>
  </si>
  <si>
    <t xml:space="preserve">Стан-Комплект </t>
  </si>
  <si>
    <t>Закарпаттяобленерго (Онок.ГЕС, Ужг.ГЕС)</t>
  </si>
  <si>
    <t>Кіровоградолія ВАТ</t>
  </si>
  <si>
    <t>Товарний відпуск ел.ен. за січень 2009</t>
  </si>
  <si>
    <t>Товарний відпуск ел.ен. за квітень 2009</t>
  </si>
  <si>
    <t>Товарний відпуск ел.ен. за травень 2009</t>
  </si>
  <si>
    <t>Товарний відпуск ел.ен. за грудень 2009</t>
  </si>
  <si>
    <t>Товарний відпуск ел.ен. 2009 року</t>
  </si>
  <si>
    <t>Товарний відпуск ел.ен. за січень 2010 року</t>
  </si>
  <si>
    <t>Товарний відпуск ел.ен. 2010 року</t>
  </si>
  <si>
    <t>Лукойл енергія і газ Україна ТОВ**</t>
  </si>
  <si>
    <t>** до 2011 року ТОВ Лукойл енергія та газ України працювало  як виробник е/е з альтернативних джерел</t>
  </si>
  <si>
    <t>Енерготехнології ЗАТ***</t>
  </si>
  <si>
    <t>*** 3 2010 року ЗАТ Енерготехнології працює як виробник е/е з альтернативних джерел</t>
  </si>
  <si>
    <t xml:space="preserve">   Вінниця-енергосервіс </t>
  </si>
  <si>
    <t xml:space="preserve">   Крайміа Солар 3 </t>
  </si>
  <si>
    <t xml:space="preserve">   Крайміа Солар 4 </t>
  </si>
  <si>
    <t xml:space="preserve">   Крайміа Солар 5</t>
  </si>
  <si>
    <t xml:space="preserve">   Енергетична компанія Аква Вітта</t>
  </si>
  <si>
    <t xml:space="preserve"> Істек</t>
  </si>
  <si>
    <t xml:space="preserve">   Укрелектробуд ПП</t>
  </si>
  <si>
    <t xml:space="preserve">   Енерголісбуд - 2008 ПП</t>
  </si>
  <si>
    <t xml:space="preserve">ХАРКІВСЬКІ ТЕПЛОВІ МЕРЕЖІ </t>
  </si>
  <si>
    <t>Уманський тепличний комбінат ПОСП</t>
  </si>
  <si>
    <t xml:space="preserve">   Вітряний парк Новоазовський (ВПН)</t>
  </si>
  <si>
    <t xml:space="preserve">   КОМПАНІЯ ГІДРОЕНЕРГО </t>
  </si>
  <si>
    <t xml:space="preserve">   Топольки </t>
  </si>
  <si>
    <t xml:space="preserve">   ОМАО Солар</t>
  </si>
  <si>
    <t xml:space="preserve">   ГІДРОЕНЕРГІЯ- 1 </t>
  </si>
  <si>
    <t xml:space="preserve">   ОСПРІЙ СОЛАР</t>
  </si>
  <si>
    <t xml:space="preserve">   АЛЬФА СОЛАР</t>
  </si>
  <si>
    <t xml:space="preserve">   АГРОПРОМ-ЕНЕРГО</t>
  </si>
  <si>
    <t xml:space="preserve">   ОРІОЛ СОЛАР </t>
  </si>
  <si>
    <t xml:space="preserve">   ОУЗІЛ СОЛАР ТОВ</t>
  </si>
  <si>
    <t xml:space="preserve">   ДЕЛЬТА СОЛАР ТОВ</t>
  </si>
  <si>
    <t xml:space="preserve">   ЗОРЯ 2003 </t>
  </si>
  <si>
    <t xml:space="preserve">   ЗЕТА СОЛАР</t>
  </si>
  <si>
    <t xml:space="preserve">   Бета Солар</t>
  </si>
  <si>
    <t xml:space="preserve">   Гамма Солар</t>
  </si>
  <si>
    <t xml:space="preserve">   ВІТРЯНИЙ ПАРК ОЧАКІВСЬКИЙ</t>
  </si>
  <si>
    <t xml:space="preserve">   ГІДРОЕНЕРГОІНВЕСТ</t>
  </si>
  <si>
    <t xml:space="preserve">   Комерцконсалт ПП</t>
  </si>
  <si>
    <t xml:space="preserve">   ВКУ  (ВІНДКРАФТ УКРАЇНА)</t>
  </si>
  <si>
    <t xml:space="preserve">   ОУЛ СОЛАР </t>
  </si>
  <si>
    <t>ДВ НАФТОГАЗОВИДОБУВНА КОМПАНІЯ</t>
  </si>
  <si>
    <t xml:space="preserve">   ПП "Маяк"</t>
  </si>
  <si>
    <t xml:space="preserve">   Альтен-інвест</t>
  </si>
  <si>
    <t xml:space="preserve">КОНТУРГЛОБАЛ СОЛУШНС УКРАЇНА </t>
  </si>
  <si>
    <t>ЄВРО-РЕКОНСТРУКЦІЯ</t>
  </si>
  <si>
    <t xml:space="preserve">   ТОВ "ЛНК"</t>
  </si>
  <si>
    <t xml:space="preserve">   ФРАНКО СОЛАР </t>
  </si>
  <si>
    <t xml:space="preserve">   ФРАНКО ПІВІ</t>
  </si>
  <si>
    <t>товарний відпуск січень 2012</t>
  </si>
  <si>
    <t xml:space="preserve">   Сонячна енергія ПЛЮС</t>
  </si>
  <si>
    <t xml:space="preserve">   СИВАШЕНЕРГОПРОМ</t>
  </si>
  <si>
    <t xml:space="preserve">   Кримські ГС</t>
  </si>
  <si>
    <t xml:space="preserve">   ДУНАЙСЬКА CЕC-1</t>
  </si>
  <si>
    <t xml:space="preserve">   ФІРМА "ГРІЛЬ"</t>
  </si>
  <si>
    <t>Теплоенергетик КП</t>
  </si>
  <si>
    <t xml:space="preserve">   ТОКМАК СОЛАР ЕНЕРДЖІ</t>
  </si>
  <si>
    <t xml:space="preserve">   ДУНАЙСЬКА СЕС-2 </t>
  </si>
  <si>
    <t>товар 2012</t>
  </si>
  <si>
    <t>січень 13 станом на 16.02.13</t>
  </si>
  <si>
    <t xml:space="preserve">   ВІНД ПАУЕР </t>
  </si>
  <si>
    <t xml:space="preserve">   ГРІН АГРО СЕРВІС</t>
  </si>
  <si>
    <t xml:space="preserve">   РЕНДЖИ ТРОСТЯНЕЦЬ </t>
  </si>
  <si>
    <t xml:space="preserve">   Самбірська сонячна станція</t>
  </si>
  <si>
    <t xml:space="preserve">   Біоенергопродукт</t>
  </si>
  <si>
    <t xml:space="preserve">   ЧУДНІВСЬКА ГЕС</t>
  </si>
  <si>
    <t xml:space="preserve">   ЕНЕРГОГАРАНТ підприємство </t>
  </si>
  <si>
    <t>товарний відпуск березень 2013 року</t>
  </si>
  <si>
    <t xml:space="preserve">   ЧИСТА ЕНЕРГІЯ-2011</t>
  </si>
  <si>
    <t xml:space="preserve">   ЕКОСОЛАР ІНВЕСТ</t>
  </si>
  <si>
    <t xml:space="preserve">   ЄВРОСОЛАР</t>
  </si>
  <si>
    <t>товар квітня 2013</t>
  </si>
  <si>
    <t xml:space="preserve">   НЕПТУН СОЛАР</t>
  </si>
  <si>
    <t xml:space="preserve">   ЛИМАНСЬКА ЕНЕРДЖИ 1 </t>
  </si>
  <si>
    <t xml:space="preserve">   ЛИМАНСЬКА ЕНЕРДЖИ 2</t>
  </si>
  <si>
    <t xml:space="preserve">   Богородчанська-1 Сонячна електростанція </t>
  </si>
  <si>
    <t xml:space="preserve">   СОЛАРЕНЕРГО </t>
  </si>
  <si>
    <t xml:space="preserve">   у т.ч. інші</t>
  </si>
  <si>
    <t xml:space="preserve">   ПРИОЗЕРНЕ 1 </t>
  </si>
  <si>
    <t xml:space="preserve">   ПРИОЗЕРНЕ 2 </t>
  </si>
  <si>
    <t xml:space="preserve">   ОМЕЛЬЯНЕНКО ФГ</t>
  </si>
  <si>
    <t xml:space="preserve">   КОМБІНАТ КАРГІЛЛ</t>
  </si>
  <si>
    <t xml:space="preserve">   ВінСолар</t>
  </si>
  <si>
    <t xml:space="preserve">   РЕНДЖИ БЕРШАДЬ</t>
  </si>
  <si>
    <t xml:space="preserve">   РЕНДЖИ ТОМАШПІЛЬ</t>
  </si>
  <si>
    <t xml:space="preserve">   ВІТРЯНИЙ ПАРК КРАСНОДОНСЬКИЙ</t>
  </si>
  <si>
    <t xml:space="preserve">   Самбірська сонячна станція-2</t>
  </si>
  <si>
    <t xml:space="preserve">   ТІС Еко</t>
  </si>
  <si>
    <t xml:space="preserve">   ЕКОТЕХНІК-ЯРМОЛИНЦІ </t>
  </si>
  <si>
    <t xml:space="preserve">   АКВАНОВА ГІДРОРЕСУРС</t>
  </si>
  <si>
    <t xml:space="preserve">   ПЕРВУХІНСЬКИЙ ЦУКРОВИЙ ЗАВОД</t>
  </si>
  <si>
    <t xml:space="preserve">   ЕНЕРГОПЕРСПЕКТИВА ГК </t>
  </si>
  <si>
    <t xml:space="preserve">   СТАР ПІВДЕНЬ ЕНЕРГО</t>
  </si>
  <si>
    <t xml:space="preserve">   ТЕПЛОДАР ПІВІ</t>
  </si>
  <si>
    <t xml:space="preserve">   СОЛАР КВАНТ</t>
  </si>
  <si>
    <t xml:space="preserve">   ФП Гоголь В.I.</t>
  </si>
  <si>
    <t xml:space="preserve">   ТОВ СПП</t>
  </si>
  <si>
    <t xml:space="preserve">   Гелiос Енерджi</t>
  </si>
  <si>
    <t>товар</t>
  </si>
  <si>
    <t xml:space="preserve">   БОЛГРАД СОЛАР</t>
  </si>
  <si>
    <t>січень 14 станом на 16.02.14</t>
  </si>
  <si>
    <t>Товарний відпуск лютий 2014</t>
  </si>
  <si>
    <t xml:space="preserve">  БІОГАЗЕНЕРГО </t>
  </si>
  <si>
    <t xml:space="preserve">  Вітряний парк КЕРЧЕНСЬКИЙ </t>
  </si>
  <si>
    <t xml:space="preserve">  ОРІЛЬ - ЛІДЕР ПрАТ</t>
  </si>
  <si>
    <t xml:space="preserve">  ЕНЕРГОАКТИВ - 1 ТОВ</t>
  </si>
  <si>
    <t>Товарний відпуск березень 2014</t>
  </si>
  <si>
    <t xml:space="preserve">   ВІТРЯНИЙ ПАРК ЛУТУГИНСЬКИЙ</t>
  </si>
  <si>
    <t xml:space="preserve">   ЄВГРОЙЛ АПК </t>
  </si>
  <si>
    <t xml:space="preserve">   ПРАЙМВУД ТОВ</t>
  </si>
  <si>
    <t xml:space="preserve">   "ЗАВОД "ГАЛИЧИНА"</t>
  </si>
  <si>
    <t xml:space="preserve">   ГРАНД СОЛАР </t>
  </si>
  <si>
    <t xml:space="preserve">   МЕНЕДЖЕС УКРАЇНА ТОВ</t>
  </si>
  <si>
    <t xml:space="preserve">Товар за вересень 2014 року </t>
  </si>
  <si>
    <t xml:space="preserve">Товар за жовтень 2014 року </t>
  </si>
  <si>
    <t>товар листопада</t>
  </si>
  <si>
    <t xml:space="preserve">   ВЕСТ ОЙЛ ГРУП </t>
  </si>
  <si>
    <t xml:space="preserve">   Житомиркомунсервіс </t>
  </si>
  <si>
    <t>товаргрудня</t>
  </si>
  <si>
    <t xml:space="preserve">   ЛАТЕКС МПП</t>
  </si>
  <si>
    <t xml:space="preserve">   ЗЕЛЕНА ТЕХНОЛОГІЯ </t>
  </si>
  <si>
    <t>грудень 08 станом на 16.02.09</t>
  </si>
  <si>
    <t>Заборгованість за січень 2009 року станом на 16.02.2014</t>
  </si>
  <si>
    <t xml:space="preserve"> січень 09 станом на 16.02.2012</t>
  </si>
  <si>
    <t>Заборгованість за квітень 2009 року станом на 16.02.2014</t>
  </si>
  <si>
    <t>квітень 09 станом на 16.02.2012</t>
  </si>
  <si>
    <t>Заборгованість за травень 2009 року станом на 16.02.2014</t>
  </si>
  <si>
    <t>грудень 09 станом на 16.02.10</t>
  </si>
  <si>
    <t>Заборгованість за грудень 2009 року станом на 16.02.2014</t>
  </si>
  <si>
    <t>січень 10 станом на 16.02.2014</t>
  </si>
  <si>
    <t>лютий -грудень10 станом на 16.02.11</t>
  </si>
  <si>
    <t>грудень 10 станом на 16.02.11</t>
  </si>
  <si>
    <t>грудень 11 станом на 16.02.12</t>
  </si>
  <si>
    <t>грудень 13 станом на 16.02.14</t>
  </si>
  <si>
    <t>лютий 14 станом на 16.02.15</t>
  </si>
  <si>
    <t>березень 14 станом на 16.02.15</t>
  </si>
  <si>
    <t>жовтень14 станом на 16.02.15</t>
  </si>
  <si>
    <t>листопад 14 станом на 16.02.15</t>
  </si>
  <si>
    <t>грудень 14 станом на 16.02.15</t>
  </si>
  <si>
    <t>Товар за 2014 рік</t>
  </si>
  <si>
    <t xml:space="preserve">Товар за січень 2015 року </t>
  </si>
  <si>
    <t>Товар за лютий рік</t>
  </si>
  <si>
    <t xml:space="preserve">   АТЛАС ЕНЕРДЖІ</t>
  </si>
  <si>
    <t xml:space="preserve">   ЕКО-ОПТІМА</t>
  </si>
  <si>
    <t xml:space="preserve">   АРСЕНАЛ-Т-07</t>
  </si>
  <si>
    <t>Товар за бер</t>
  </si>
  <si>
    <t xml:space="preserve">   БІ ЕНЕРДЖЕТІКС</t>
  </si>
  <si>
    <t>Товар за кв</t>
  </si>
  <si>
    <t xml:space="preserve">  ДЕЛЬТА ВЕСТ ОЙЛ ГРУП </t>
  </si>
  <si>
    <t xml:space="preserve">  Укрінвестенерго ПП</t>
  </si>
  <si>
    <t xml:space="preserve">   ЕКВАТОР САН ЕНЕРДЖІ</t>
  </si>
  <si>
    <t>Товар серпня</t>
  </si>
  <si>
    <t xml:space="preserve">   Грін Енерджі</t>
  </si>
  <si>
    <t xml:space="preserve">   АКВАНОВА ДЕВЕЛОПМЕНТ</t>
  </si>
  <si>
    <t>Товар Грудня 2015</t>
  </si>
  <si>
    <t>28 УНР =</t>
  </si>
  <si>
    <t>Товар 2015</t>
  </si>
  <si>
    <t>Товар Січня 2016</t>
  </si>
  <si>
    <t>Довідка щодо рівня поточної оплати ГК (згідно з умовами договорів) за електроенергію у %  за 2005 - 2016 рр. на виконання норм Закону України "Про електроенергетику"</t>
  </si>
  <si>
    <t>Заборгованість за 2016 рік станом на 16.05.2016</t>
  </si>
  <si>
    <t xml:space="preserve">   Черкаситеплокомуненерго КПТМ</t>
  </si>
  <si>
    <t>ПАТ "Дніпровська ТЕЦ" (ДП Дніпродзержинська ТЕЦ)</t>
  </si>
  <si>
    <t>за липень 2016 року станом на 16.08.16</t>
  </si>
  <si>
    <t>за червень 2016 року станом на 16.07.16</t>
  </si>
  <si>
    <t>за лютий 2016 року станом на 16.03.16</t>
  </si>
  <si>
    <t>за березень 2016 року станом на 16.04.16</t>
  </si>
  <si>
    <t>Товар Грудень 2016</t>
  </si>
  <si>
    <t>Товар 2016</t>
  </si>
  <si>
    <t>ГК</t>
  </si>
  <si>
    <t>за травень 2015 року станом на 16.06.15</t>
  </si>
  <si>
    <t>за червень 2015 року станом на 16.07.15</t>
  </si>
  <si>
    <t>за липень 2015 року станом на 16.08.15</t>
  </si>
  <si>
    <t>Товар</t>
  </si>
  <si>
    <t>Товар 2017</t>
  </si>
  <si>
    <t>Нижньодністровська ГЕС (Дністровська ГАЕС-2)</t>
  </si>
  <si>
    <t xml:space="preserve">   Калуська ТЕЦ Нова</t>
  </si>
  <si>
    <t>Калуська ТЕЦ Нова (ДПЗД "Укрінтеренерго" (Калуська ТЕЦ))</t>
  </si>
  <si>
    <t>БРОКЕНЕРГІЯ ТОВ (Охтирська філія ТОВ "СП "Правекс-Брок")</t>
  </si>
  <si>
    <t>Товар квітень 2016</t>
  </si>
  <si>
    <t xml:space="preserve">Товар травень 2016 </t>
  </si>
  <si>
    <t>Товр січень 2017</t>
  </si>
  <si>
    <t>за лютий 2017 року станом на 16.08.18</t>
  </si>
  <si>
    <t>за березень 2017 року станом на 16.08.18</t>
  </si>
  <si>
    <t>за червень 2017 року станом на 16.08.18</t>
  </si>
  <si>
    <t>за липень 2017 року станом на 16.08.18</t>
  </si>
  <si>
    <t>за серпень 2017 року станом на 16.08.18</t>
  </si>
  <si>
    <t>за вересень 2017 року станом на 16.08.18</t>
  </si>
  <si>
    <t>за жовтень 2017 року станом на 16.08.18</t>
  </si>
  <si>
    <t>за листопад 2017 року станом на 16.08.18</t>
  </si>
  <si>
    <t>за грудень 2017 року станом на 16.08.18</t>
  </si>
  <si>
    <t>січень - грудень 07 станом на 16.02.08</t>
  </si>
  <si>
    <t>КИЇВТЕПЛОЕНЕРГО КП</t>
  </si>
  <si>
    <t>товар грудня 2018</t>
  </si>
  <si>
    <t>товар за 2018</t>
  </si>
  <si>
    <t>Сумське НВО</t>
  </si>
  <si>
    <t>за 2007 рік на 16.02.08</t>
  </si>
  <si>
    <t>за 2008 рік на 16.02.09</t>
  </si>
  <si>
    <t>за 2011 рік на 16.02.12</t>
  </si>
  <si>
    <t>за 2006 рік станом на 16.02.2015</t>
  </si>
  <si>
    <t>січень 08 станом на 16.02.08</t>
  </si>
  <si>
    <t>лютий 08 станом на 16.02.08</t>
  </si>
  <si>
    <t>березень 08 станом на 16.02.08</t>
  </si>
  <si>
    <t>квітень 08 станом на 16.02.08</t>
  </si>
  <si>
    <t>травень 08 станом на 16.02.08</t>
  </si>
  <si>
    <t>червень 08 станом на 16.02.08</t>
  </si>
  <si>
    <t>липень 08 станом на 16.02.08</t>
  </si>
  <si>
    <t>серпень 08 станом на 16.02.08</t>
  </si>
  <si>
    <t>вересень 08 станом на 16.02.08</t>
  </si>
  <si>
    <t>жовтень 08 станом на 16.02.08</t>
  </si>
  <si>
    <t>листопад 08 станом на 16.02.08</t>
  </si>
  <si>
    <t>січень 09 станом на 16.02.09</t>
  </si>
  <si>
    <t>лютий - березень 09 станом на 16.02.09</t>
  </si>
  <si>
    <t>березень 09 станом на 16.02.09</t>
  </si>
  <si>
    <t>квітень 09 станом на 16.02.09</t>
  </si>
  <si>
    <t>травень 09 станом на 16.02.09</t>
  </si>
  <si>
    <t>червень 09 станом на 16.02.09</t>
  </si>
  <si>
    <t>липень 09 станом на 16.02.09</t>
  </si>
  <si>
    <t>серпень 09 станом на 16.02.09</t>
  </si>
  <si>
    <t>вересень 09 станом на 16.02.09</t>
  </si>
  <si>
    <t>жовтень 09 станом на 16.02.09</t>
  </si>
  <si>
    <t>травень 09 станом на 16.02.2011</t>
  </si>
  <si>
    <t>червень-листопад 09 станом на 16.02.09</t>
  </si>
  <si>
    <t>грудень 09 станом на 16.02.2011</t>
  </si>
  <si>
    <t>за 2009 рік станом на 16.02.2015</t>
  </si>
  <si>
    <t>січень 10 станом на 16.02.10</t>
  </si>
  <si>
    <t>Заборгованість за січень 2010 року станом на 16.02.2014</t>
  </si>
  <si>
    <t>березень 10 станом на 16.02.10</t>
  </si>
  <si>
    <t>квітень 10 станом на 16.02.10</t>
  </si>
  <si>
    <t>травень 10 станом на 16.02.10</t>
  </si>
  <si>
    <t>червень 10 станом на 16.02.10</t>
  </si>
  <si>
    <t>липень 10 станом на 16.02.10</t>
  </si>
  <si>
    <t>серпень 10 станом на 16.02.10</t>
  </si>
  <si>
    <t>вересень 10 станом на 16.02.10</t>
  </si>
  <si>
    <t>жовтень 10 станом на 16.02.10</t>
  </si>
  <si>
    <t>листопад 10 станом на 16.02.10</t>
  </si>
  <si>
    <t>за 2010 станом на 16.02.2015</t>
  </si>
  <si>
    <t>січень 11 станом на 16.02.11</t>
  </si>
  <si>
    <t>лютий 11 станом на 16.02.11</t>
  </si>
  <si>
    <t>березень 11 станом на 16.02.11</t>
  </si>
  <si>
    <t>квітень 11 станом на 16.02.11</t>
  </si>
  <si>
    <t>травень 11 станом на 16.02.11</t>
  </si>
  <si>
    <t>червень 11 станом на 16.02.11</t>
  </si>
  <si>
    <t>липень 11 станом на 16.02.11</t>
  </si>
  <si>
    <t>серпень 11 станом на 16.02.11</t>
  </si>
  <si>
    <t>вересень 11 станом на 16.02.11</t>
  </si>
  <si>
    <t>Загальна заборгованість з березня 2005 р. станом на 16.02.2011</t>
  </si>
  <si>
    <t>жовтень 11 станом на 16.02.11</t>
  </si>
  <si>
    <t>листопад 11 станом на 16.02.11</t>
  </si>
  <si>
    <t>січень 12 станом на 16.02.14</t>
  </si>
  <si>
    <t>лютий 12 станом на 16.02.12</t>
  </si>
  <si>
    <t>березень 12 станом на 16.02.12</t>
  </si>
  <si>
    <t>квітень 12 станом на 16.02.12</t>
  </si>
  <si>
    <t>травень 12 станом на 16.02.12</t>
  </si>
  <si>
    <t>червень 12 станом на 16.02.12</t>
  </si>
  <si>
    <t>липень 12 станом на 16.02.12</t>
  </si>
  <si>
    <t>серпень 12 станом на 16.02.12</t>
  </si>
  <si>
    <t>вересень 12 станом на 16.02.12</t>
  </si>
  <si>
    <t>жовтень 12 станом на 16.02.12</t>
  </si>
  <si>
    <t>листопад 12 станом на 16.02.12</t>
  </si>
  <si>
    <t>грудень 12 станом на 16.02.13</t>
  </si>
  <si>
    <t>за 2012 рік на 16.02.15</t>
  </si>
  <si>
    <t>лютий 13 станом на 16.02.13</t>
  </si>
  <si>
    <t>березень 13 станом на 16.02.14</t>
  </si>
  <si>
    <t>Заборгованість за березень 2013 року станом на 16.02.2014</t>
  </si>
  <si>
    <t>квітень 13 станом на 16.02.14</t>
  </si>
  <si>
    <t>Заборгованість за квітень 2013 року станом на 16.02.2014</t>
  </si>
  <si>
    <t>травень 13 станом на 16.02.13</t>
  </si>
  <si>
    <t>червень 13 станом на 16.02.13</t>
  </si>
  <si>
    <t>липень 13 станом на 16.02.13</t>
  </si>
  <si>
    <t>серпень 13 станом на 16.02.13</t>
  </si>
  <si>
    <t>вересень 13 станом на 16.02.13</t>
  </si>
  <si>
    <t>жовтень 13 станом на 16.02.13</t>
  </si>
  <si>
    <t>листопад 13 станом на 16.02.13</t>
  </si>
  <si>
    <t>за 2013 рік на 16.02.15</t>
  </si>
  <si>
    <t>Заборгованість за лютий 2014 року станом на 16.02.2015</t>
  </si>
  <si>
    <t>Заборгованість за березень 2014 року станом на 16.02.2015</t>
  </si>
  <si>
    <t>квітень 14 станом на 16.02.14</t>
  </si>
  <si>
    <t>травень 14 станом на 16.02.14</t>
  </si>
  <si>
    <t>червень 14 станом на 16.02.14</t>
  </si>
  <si>
    <t>липень 14 станом на 16.02.14</t>
  </si>
  <si>
    <t>серпень 14 станом на 16.02.14</t>
  </si>
  <si>
    <t>вересень 14 станом на 16.02.14</t>
  </si>
  <si>
    <t>Заборгованість за вересень 2014 року станом на 16.02.2015</t>
  </si>
  <si>
    <t>Заборгованість за жовтень 2014 року станом на 16.02.2015</t>
  </si>
  <si>
    <t>Заборгованість за листопад 2014 року станом на 16.02.2015</t>
  </si>
  <si>
    <t>Заборгованість за грудень  2014 року станом на 16.02.2015</t>
  </si>
  <si>
    <t>за 2014 рік станом на 16.02.15</t>
  </si>
  <si>
    <t>за вересень 2015 року станом на 16.02.2015</t>
  </si>
  <si>
    <t>за жовтень 2015 року станом на 16.02.2015</t>
  </si>
  <si>
    <t>за листопад 2015 року станом на 16.02.2015</t>
  </si>
  <si>
    <t>за серпень 2016 року станом на 16.02.16</t>
  </si>
  <si>
    <t>за вересень 2016 року станом на 16.02.16</t>
  </si>
  <si>
    <t>за жовтень 2016 року станом на 16.02.16</t>
  </si>
  <si>
    <t>за листопад 2016 року станом на 16.02.16</t>
  </si>
  <si>
    <t>товар січня</t>
  </si>
  <si>
    <t>КРЕМЕНЧУЦЬКА ТЕЦ</t>
  </si>
  <si>
    <t>Довідка щодо рівня поточної оплати ГК  за електроенергію за 2005 - 2018 рр. на виконання норм Закону України "Про електроенергетику"</t>
  </si>
  <si>
    <t>Довідка щодо рівня поточної оплати ГК за електроенергію за 2005 - 2018 рр. на виконання норм Закону України "Про електроенергетику"</t>
  </si>
  <si>
    <t>ДТЕК МИРОНІВСЬКА ТЕЦ ТОВ</t>
  </si>
  <si>
    <t>товар березень  2019</t>
  </si>
  <si>
    <t>ГАРАНТ ЕНЕРГО М 15934/01 (Новояворівська ТЕЦ)</t>
  </si>
  <si>
    <t>ГАРАНТ ЕНЕРГО М 16287/01 (Новорозділівська ТЕЦ)</t>
  </si>
  <si>
    <t>за квітень 2019 року станом на 16.05.19</t>
  </si>
  <si>
    <t>за 2014 рік станом на 16.05.19</t>
  </si>
  <si>
    <t>за січень 2015 року станом на 16.05.19</t>
  </si>
  <si>
    <t>за лютий 2015 року станом на 16.05.19</t>
  </si>
  <si>
    <t>за березень 2015 року станом на 16.05.19</t>
  </si>
  <si>
    <t>за квітень 2015 року станом на 16.05.19</t>
  </si>
  <si>
    <t>за серпень 2015 року станом на 16.05.19</t>
  </si>
  <si>
    <t>за грудень 2015 року станом на 16.05.19</t>
  </si>
  <si>
    <t>за 2015 рік станом на 16.05.19</t>
  </si>
  <si>
    <t>за січень 2016 року станом на 16.05.19</t>
  </si>
  <si>
    <t>за квітень 2016 року станом на 16.05.19</t>
  </si>
  <si>
    <t>за травень 2016 року станом на 16.05.19</t>
  </si>
  <si>
    <t>за грудень 2016 року станом на 16.05.19</t>
  </si>
  <si>
    <t>за 2016 рік станом на 16.05.19</t>
  </si>
  <si>
    <t>за січень 2017 року станом на 16.05.19</t>
  </si>
  <si>
    <t>за квітень 2017 року станом на 16.05.19</t>
  </si>
  <si>
    <t>за травень 2017 року станом на 16.05.19</t>
  </si>
  <si>
    <t>за 2017 рік станом на 16.05.19</t>
  </si>
  <si>
    <t>за січень 2018 року станом на 16.05.19</t>
  </si>
  <si>
    <t>за лютий 2018 року станом на 16.05.19</t>
  </si>
  <si>
    <t>за березень 2018 року станом на 16.05.19</t>
  </si>
  <si>
    <t>за квітень 2018 року станом на 16.05.19</t>
  </si>
  <si>
    <t>за травень 2018 року станом на 16.05.19</t>
  </si>
  <si>
    <t>за червень 2018 року станом на 16.05.19</t>
  </si>
  <si>
    <t>за липень 2018 року станом на 16.05.19</t>
  </si>
  <si>
    <t>за серпень 2018 року станом на 16.05.19</t>
  </si>
  <si>
    <t>за вересень 2018 року станом на 16.05.19</t>
  </si>
  <si>
    <t>за жовтень 2018 року станом на 16.05.19</t>
  </si>
  <si>
    <t>за листопад 2018 року станом на 16.05.19</t>
  </si>
  <si>
    <t>за грудень 2018 року станом на 16.05.19</t>
  </si>
  <si>
    <t>за 2018 рік станом на 16.05.19</t>
  </si>
  <si>
    <t>за січень 2019 року станом на 16.05.19</t>
  </si>
  <si>
    <t>за лютий 2019 року станом на 16.05.19</t>
  </si>
  <si>
    <t>за березень 2019 року станом на 16.05.19</t>
  </si>
  <si>
    <t>Заборгованість за 2005 рік станом на 16.05.2019</t>
  </si>
  <si>
    <t>Заборгованість за 2006 рік станом на 16.05.2019</t>
  </si>
  <si>
    <t>Заборгованість за 2009 рік станом на 16.05.2019</t>
  </si>
  <si>
    <t>Заборгованість за 2010 рік станом на 16.05.2019</t>
  </si>
  <si>
    <t>Заборгованість за 2012 рік станом на 16.05.2019</t>
  </si>
  <si>
    <t>Заборгованість за 2013 рік станом на 16.05.2019</t>
  </si>
  <si>
    <t>Заборгованість за 2014 рік станом на 16.05.2019</t>
  </si>
  <si>
    <t>Заборгованість за січень 2015 року станом на 16.05.2019</t>
  </si>
  <si>
    <t>Заборгованість за лютий 2015 року станом на 16.05.2019</t>
  </si>
  <si>
    <t>Заборгованість за березень 2015 року станом на 16.05.2019</t>
  </si>
  <si>
    <t>Заборгованість за квітень 2015 року станом на 16.05.2019</t>
  </si>
  <si>
    <t>Заборгованість за серпень 2015 року станом на 16.05.2019</t>
  </si>
  <si>
    <t>Заборгованість за грудень 2015 року станом на 16.05.2019</t>
  </si>
  <si>
    <t>Заборгованість за 2015 рік станом на 16.05.2019</t>
  </si>
  <si>
    <t>Заборгованість за січень 2016 рік станом на 16.05.2019</t>
  </si>
  <si>
    <t>Заборгованість за квітень 2016 року станом на 16.05.2019</t>
  </si>
  <si>
    <t>Заборгованість за травень 2016 року станом на 16.05.2019</t>
  </si>
  <si>
    <t>Заборгованість за грудень 2016 року станом на 16.05.2019</t>
  </si>
  <si>
    <t>Заборгованість за 2016 рік станом на 16.05.2019</t>
  </si>
  <si>
    <t>Заборгованість за січень 2017 року станом на 16.05.2019</t>
  </si>
  <si>
    <t>Заборгованість за квітень 2017 року станом на 16.05.2019</t>
  </si>
  <si>
    <t>Заборгованість за травень 2017 року станом на 16.05.2019</t>
  </si>
  <si>
    <t>Заборгованість за 2017 рік станом на 16.05.2019</t>
  </si>
  <si>
    <t>Заборгованість за 2018 рік станом на 16.05.2019</t>
  </si>
  <si>
    <t>Заборгованість за грудень 2018 року станом на 16.05.2019</t>
  </si>
  <si>
    <t>Заборгованість за січень 2019 року станом на 16.05.2019</t>
  </si>
  <si>
    <t>Заборгованість за березень 2019 року станом на 16.05.2019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</si>
</sst>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&quot;грн.&quot;_-;\-* #,##0&quot;грн.&quot;_-;_-* &quot;-&quot;&quot;грн.&quot;_-;_-@_-"/>
    <numFmt numFmtId="189" formatCode="_-* #,##0_г_р_н_._-;\-* #,##0_г_р_н_._-;_-* &quot;-&quot;_г_р_н_._-;_-@_-"/>
    <numFmt numFmtId="190" formatCode="_-* #,##0.00&quot;грн.&quot;_-;\-* #,##0.00&quot;грн.&quot;_-;_-* &quot;-&quot;??&quot;грн.&quot;_-;_-@_-"/>
    <numFmt numFmtId="191" formatCode="_-* #,##0.00_г_р_н_._-;\-* #,##0.00_г_р_н_._-;_-* &quot;-&quot;??_г_р_н_._-;_-@_-"/>
    <numFmt numFmtId="192" formatCode="0.0%"/>
    <numFmt numFmtId="193" formatCode="#,##0.0"/>
    <numFmt numFmtId="194" formatCode="_(* #,##0_);_(* \(#,##0\);_(* &quot;-&quot;_);_(@_)"/>
    <numFmt numFmtId="195" formatCode="_(* #,##0.00_);_(* \(#,##0.00\);_(* &quot;-&quot;??_);_(@_)"/>
    <numFmt numFmtId="196" formatCode="#,##0.000"/>
    <numFmt numFmtId="197" formatCode="#,##0.00;[Red]\-#,##0.00"/>
    <numFmt numFmtId="198" formatCode="0.00;[Red]\-0.00"/>
    <numFmt numFmtId="199" formatCode="0.0;[Red]\-0.0"/>
    <numFmt numFmtId="200" formatCode="0;[Red]\-0"/>
    <numFmt numFmtId="201" formatCode="0.0"/>
    <numFmt numFmtId="202" formatCode="#,##0&quot;р.&quot;"/>
  </numFmts>
  <fonts count="6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2"/>
      <name val="Arial Cyr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color indexed="17"/>
      <name val="Arial Cyr"/>
      <family val="2"/>
    </font>
    <font>
      <b/>
      <sz val="12"/>
      <color indexed="17"/>
      <name val="Arial"/>
      <family val="2"/>
    </font>
    <font>
      <sz val="12"/>
      <color indexed="17"/>
      <name val="Arial Cyr"/>
      <family val="2"/>
    </font>
    <font>
      <sz val="12"/>
      <color indexed="17"/>
      <name val="Arial"/>
      <family val="2"/>
    </font>
    <font>
      <b/>
      <sz val="12"/>
      <color indexed="58"/>
      <name val="Arial"/>
      <family val="2"/>
    </font>
    <font>
      <b/>
      <sz val="12"/>
      <color indexed="58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sz val="14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6"/>
      <name val="Arial Cyr"/>
      <family val="2"/>
    </font>
    <font>
      <b/>
      <sz val="12"/>
      <color indexed="14"/>
      <name val="Arial Cyr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9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sz val="11"/>
      <color indexed="46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1" applyNumberFormat="0" applyAlignment="0" applyProtection="0"/>
    <xf numFmtId="0" fontId="30" fillId="0" borderId="0">
      <alignment horizontal="left"/>
      <protection/>
    </xf>
    <xf numFmtId="0" fontId="2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0" fillId="32" borderId="8" applyNumberFormat="0" applyFon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192" fontId="5" fillId="0" borderId="10" xfId="0" applyNumberFormat="1" applyFont="1" applyBorder="1" applyAlignment="1">
      <alignment horizontal="center"/>
    </xf>
    <xf numFmtId="192" fontId="5" fillId="0" borderId="11" xfId="0" applyNumberFormat="1" applyFont="1" applyBorder="1" applyAlignment="1">
      <alignment horizontal="center"/>
    </xf>
    <xf numFmtId="192" fontId="0" fillId="0" borderId="0" xfId="0" applyNumberFormat="1" applyAlignment="1">
      <alignment/>
    </xf>
    <xf numFmtId="0" fontId="4" fillId="0" borderId="0" xfId="0" applyFont="1" applyAlignment="1">
      <alignment/>
    </xf>
    <xf numFmtId="192" fontId="3" fillId="0" borderId="10" xfId="0" applyNumberFormat="1" applyFont="1" applyBorder="1" applyAlignment="1">
      <alignment horizontal="center"/>
    </xf>
    <xf numFmtId="192" fontId="3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192" fontId="5" fillId="0" borderId="10" xfId="0" applyNumberFormat="1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/>
    </xf>
    <xf numFmtId="3" fontId="5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92" fontId="5" fillId="0" borderId="12" xfId="0" applyNumberFormat="1" applyFont="1" applyBorder="1" applyAlignment="1">
      <alignment horizontal="center"/>
    </xf>
    <xf numFmtId="192" fontId="5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4" fillId="0" borderId="0" xfId="0" applyFont="1" applyAlignment="1">
      <alignment/>
    </xf>
    <xf numFmtId="192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6" fillId="0" borderId="16" xfId="0" applyFont="1" applyFill="1" applyBorder="1" applyAlignment="1">
      <alignment/>
    </xf>
    <xf numFmtId="192" fontId="10" fillId="0" borderId="17" xfId="0" applyNumberFormat="1" applyFont="1" applyFill="1" applyBorder="1" applyAlignment="1">
      <alignment horizontal="center" vertical="center"/>
    </xf>
    <xf numFmtId="192" fontId="8" fillId="0" borderId="10" xfId="0" applyNumberFormat="1" applyFont="1" applyBorder="1" applyAlignment="1">
      <alignment horizontal="center"/>
    </xf>
    <xf numFmtId="192" fontId="10" fillId="0" borderId="10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Border="1" applyAlignment="1">
      <alignment horizontal="center"/>
    </xf>
    <xf numFmtId="192" fontId="12" fillId="0" borderId="17" xfId="0" applyNumberFormat="1" applyFont="1" applyBorder="1" applyAlignment="1">
      <alignment horizontal="center"/>
    </xf>
    <xf numFmtId="192" fontId="3" fillId="0" borderId="18" xfId="0" applyNumberFormat="1" applyFont="1" applyBorder="1" applyAlignment="1">
      <alignment horizontal="center"/>
    </xf>
    <xf numFmtId="192" fontId="3" fillId="0" borderId="17" xfId="0" applyNumberFormat="1" applyFont="1" applyBorder="1" applyAlignment="1">
      <alignment horizontal="center"/>
    </xf>
    <xf numFmtId="192" fontId="3" fillId="33" borderId="19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5" fillId="0" borderId="21" xfId="0" applyNumberFormat="1" applyFont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92" fontId="5" fillId="0" borderId="22" xfId="0" applyNumberFormat="1" applyFont="1" applyBorder="1" applyAlignment="1">
      <alignment horizontal="center"/>
    </xf>
    <xf numFmtId="192" fontId="3" fillId="0" borderId="22" xfId="0" applyNumberFormat="1" applyFont="1" applyBorder="1" applyAlignment="1">
      <alignment horizontal="center"/>
    </xf>
    <xf numFmtId="192" fontId="3" fillId="0" borderId="23" xfId="0" applyNumberFormat="1" applyFont="1" applyFill="1" applyBorder="1" applyAlignment="1">
      <alignment horizontal="center"/>
    </xf>
    <xf numFmtId="192" fontId="8" fillId="0" borderId="24" xfId="0" applyNumberFormat="1" applyFont="1" applyBorder="1" applyAlignment="1">
      <alignment horizontal="center"/>
    </xf>
    <xf numFmtId="192" fontId="12" fillId="0" borderId="25" xfId="0" applyNumberFormat="1" applyFont="1" applyBorder="1" applyAlignment="1">
      <alignment horizontal="center"/>
    </xf>
    <xf numFmtId="192" fontId="8" fillId="0" borderId="25" xfId="0" applyNumberFormat="1" applyFont="1" applyBorder="1" applyAlignment="1">
      <alignment horizontal="center"/>
    </xf>
    <xf numFmtId="192" fontId="8" fillId="0" borderId="24" xfId="0" applyNumberFormat="1" applyFont="1" applyBorder="1" applyAlignment="1">
      <alignment horizontal="center"/>
    </xf>
    <xf numFmtId="192" fontId="8" fillId="0" borderId="26" xfId="0" applyNumberFormat="1" applyFont="1" applyBorder="1" applyAlignment="1">
      <alignment horizontal="center"/>
    </xf>
    <xf numFmtId="192" fontId="12" fillId="33" borderId="27" xfId="0" applyNumberFormat="1" applyFont="1" applyFill="1" applyBorder="1" applyAlignment="1">
      <alignment horizontal="center"/>
    </xf>
    <xf numFmtId="192" fontId="5" fillId="0" borderId="28" xfId="0" applyNumberFormat="1" applyFont="1" applyBorder="1" applyAlignment="1">
      <alignment horizontal="center"/>
    </xf>
    <xf numFmtId="192" fontId="3" fillId="0" borderId="28" xfId="0" applyNumberFormat="1" applyFont="1" applyBorder="1" applyAlignment="1">
      <alignment horizontal="center"/>
    </xf>
    <xf numFmtId="192" fontId="3" fillId="33" borderId="29" xfId="0" applyNumberFormat="1" applyFont="1" applyFill="1" applyBorder="1" applyAlignment="1">
      <alignment horizontal="center"/>
    </xf>
    <xf numFmtId="192" fontId="3" fillId="0" borderId="30" xfId="0" applyNumberFormat="1" applyFont="1" applyFill="1" applyBorder="1" applyAlignment="1">
      <alignment horizontal="center"/>
    </xf>
    <xf numFmtId="192" fontId="5" fillId="0" borderId="31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92" fontId="12" fillId="0" borderId="14" xfId="0" applyNumberFormat="1" applyFont="1" applyFill="1" applyBorder="1" applyAlignment="1">
      <alignment horizontal="center" vertical="center" wrapText="1"/>
    </xf>
    <xf numFmtId="192" fontId="16" fillId="0" borderId="10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7" fillId="33" borderId="14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92" fontId="3" fillId="33" borderId="32" xfId="0" applyNumberFormat="1" applyFont="1" applyFill="1" applyBorder="1" applyAlignment="1">
      <alignment horizontal="center"/>
    </xf>
    <xf numFmtId="192" fontId="3" fillId="0" borderId="18" xfId="0" applyNumberFormat="1" applyFont="1" applyFill="1" applyBorder="1" applyAlignment="1">
      <alignment horizontal="center"/>
    </xf>
    <xf numFmtId="192" fontId="5" fillId="0" borderId="33" xfId="0" applyNumberFormat="1" applyFont="1" applyBorder="1" applyAlignment="1">
      <alignment horizontal="center"/>
    </xf>
    <xf numFmtId="192" fontId="12" fillId="0" borderId="24" xfId="0" applyNumberFormat="1" applyFont="1" applyBorder="1" applyAlignment="1">
      <alignment horizontal="center"/>
    </xf>
    <xf numFmtId="192" fontId="12" fillId="33" borderId="27" xfId="0" applyNumberFormat="1" applyFont="1" applyFill="1" applyBorder="1" applyAlignment="1">
      <alignment horizontal="center"/>
    </xf>
    <xf numFmtId="192" fontId="12" fillId="0" borderId="25" xfId="0" applyNumberFormat="1" applyFont="1" applyFill="1" applyBorder="1" applyAlignment="1">
      <alignment horizontal="center"/>
    </xf>
    <xf numFmtId="192" fontId="8" fillId="0" borderId="2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5" fillId="0" borderId="28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3" fillId="33" borderId="29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2" fontId="26" fillId="0" borderId="28" xfId="0" applyNumberFormat="1" applyFont="1" applyBorder="1" applyAlignment="1">
      <alignment horizontal="center"/>
    </xf>
    <xf numFmtId="192" fontId="25" fillId="0" borderId="28" xfId="0" applyNumberFormat="1" applyFont="1" applyBorder="1" applyAlignment="1">
      <alignment horizontal="center"/>
    </xf>
    <xf numFmtId="192" fontId="25" fillId="33" borderId="29" xfId="0" applyNumberFormat="1" applyFont="1" applyFill="1" applyBorder="1" applyAlignment="1">
      <alignment horizontal="center"/>
    </xf>
    <xf numFmtId="192" fontId="25" fillId="0" borderId="30" xfId="0" applyNumberFormat="1" applyFont="1" applyFill="1" applyBorder="1" applyAlignment="1">
      <alignment horizontal="center"/>
    </xf>
    <xf numFmtId="192" fontId="26" fillId="0" borderId="31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2" fontId="0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3" fontId="3" fillId="0" borderId="34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2" fontId="0" fillId="0" borderId="10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3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5" fillId="0" borderId="33" xfId="0" applyNumberFormat="1" applyFont="1" applyBorder="1" applyAlignment="1">
      <alignment horizontal="center"/>
    </xf>
    <xf numFmtId="3" fontId="18" fillId="33" borderId="32" xfId="0" applyNumberFormat="1" applyFont="1" applyFill="1" applyBorder="1" applyAlignment="1">
      <alignment horizontal="center"/>
    </xf>
    <xf numFmtId="192" fontId="4" fillId="0" borderId="0" xfId="0" applyNumberFormat="1" applyFont="1" applyAlignment="1">
      <alignment/>
    </xf>
    <xf numFmtId="0" fontId="0" fillId="0" borderId="16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13" fillId="0" borderId="25" xfId="0" applyNumberFormat="1" applyFont="1" applyFill="1" applyBorder="1" applyAlignment="1">
      <alignment horizontal="center"/>
    </xf>
    <xf numFmtId="3" fontId="15" fillId="0" borderId="25" xfId="0" applyNumberFormat="1" applyFont="1" applyFill="1" applyBorder="1" applyAlignment="1">
      <alignment horizontal="center"/>
    </xf>
    <xf numFmtId="3" fontId="15" fillId="0" borderId="24" xfId="0" applyNumberFormat="1" applyFont="1" applyFill="1" applyBorder="1" applyAlignment="1">
      <alignment horizontal="center"/>
    </xf>
    <xf numFmtId="3" fontId="15" fillId="0" borderId="26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92" fontId="29" fillId="0" borderId="14" xfId="0" applyNumberFormat="1" applyFont="1" applyFill="1" applyBorder="1" applyAlignment="1">
      <alignment horizontal="center" vertical="center" wrapText="1"/>
    </xf>
    <xf numFmtId="192" fontId="25" fillId="0" borderId="14" xfId="0" applyNumberFormat="1" applyFont="1" applyFill="1" applyBorder="1" applyAlignment="1">
      <alignment horizontal="center" vertical="center" wrapText="1"/>
    </xf>
    <xf numFmtId="192" fontId="19" fillId="0" borderId="14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/>
    </xf>
    <xf numFmtId="3" fontId="14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/>
    </xf>
    <xf numFmtId="192" fontId="25" fillId="0" borderId="17" xfId="0" applyNumberFormat="1" applyFont="1" applyBorder="1" applyAlignment="1">
      <alignment horizontal="center"/>
    </xf>
    <xf numFmtId="192" fontId="19" fillId="0" borderId="17" xfId="0" applyNumberFormat="1" applyFont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192" fontId="26" fillId="0" borderId="10" xfId="0" applyNumberFormat="1" applyFont="1" applyBorder="1" applyAlignment="1">
      <alignment horizontal="center"/>
    </xf>
    <xf numFmtId="192" fontId="20" fillId="0" borderId="10" xfId="0" applyNumberFormat="1" applyFont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192" fontId="25" fillId="0" borderId="10" xfId="0" applyNumberFormat="1" applyFont="1" applyBorder="1" applyAlignment="1">
      <alignment horizontal="center"/>
    </xf>
    <xf numFmtId="192" fontId="19" fillId="0" borderId="10" xfId="0" applyNumberFormat="1" applyFont="1" applyBorder="1" applyAlignment="1">
      <alignment horizontal="center"/>
    </xf>
    <xf numFmtId="3" fontId="16" fillId="0" borderId="10" xfId="0" applyNumberFormat="1" applyFont="1" applyFill="1" applyBorder="1" applyAlignment="1">
      <alignment horizontal="center" vertical="center"/>
    </xf>
    <xf numFmtId="192" fontId="26" fillId="0" borderId="10" xfId="0" applyNumberFormat="1" applyFont="1" applyFill="1" applyBorder="1" applyAlignment="1">
      <alignment horizontal="center"/>
    </xf>
    <xf numFmtId="192" fontId="20" fillId="0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17" fillId="34" borderId="14" xfId="0" applyNumberFormat="1" applyFont="1" applyFill="1" applyBorder="1" applyAlignment="1">
      <alignment horizontal="center" vertical="center"/>
    </xf>
    <xf numFmtId="192" fontId="10" fillId="34" borderId="14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vertical="center"/>
    </xf>
    <xf numFmtId="192" fontId="3" fillId="34" borderId="14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192" fontId="12" fillId="34" borderId="14" xfId="0" applyNumberFormat="1" applyFont="1" applyFill="1" applyBorder="1" applyAlignment="1">
      <alignment horizontal="center" vertical="center"/>
    </xf>
    <xf numFmtId="192" fontId="3" fillId="34" borderId="14" xfId="0" applyNumberFormat="1" applyFont="1" applyFill="1" applyBorder="1" applyAlignment="1">
      <alignment horizontal="center" vertical="center"/>
    </xf>
    <xf numFmtId="192" fontId="12" fillId="34" borderId="14" xfId="0" applyNumberFormat="1" applyFont="1" applyFill="1" applyBorder="1" applyAlignment="1">
      <alignment horizontal="center" vertical="center"/>
    </xf>
    <xf numFmtId="192" fontId="25" fillId="34" borderId="14" xfId="0" applyNumberFormat="1" applyFont="1" applyFill="1" applyBorder="1" applyAlignment="1">
      <alignment horizontal="center" vertical="center"/>
    </xf>
    <xf numFmtId="192" fontId="19" fillId="34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98" fontId="31" fillId="0" borderId="0" xfId="54" applyNumberFormat="1" applyFont="1" applyBorder="1" applyAlignment="1">
      <alignment horizontal="right" vertical="top"/>
      <protection/>
    </xf>
    <xf numFmtId="0" fontId="0" fillId="0" borderId="16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2" fontId="22" fillId="0" borderId="0" xfId="0" applyNumberFormat="1" applyFont="1" applyAlignment="1">
      <alignment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19" fillId="34" borderId="14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Alignment="1">
      <alignment/>
    </xf>
    <xf numFmtId="2" fontId="23" fillId="0" borderId="0" xfId="0" applyNumberFormat="1" applyFont="1" applyAlignment="1">
      <alignment/>
    </xf>
    <xf numFmtId="192" fontId="3" fillId="0" borderId="14" xfId="0" applyNumberFormat="1" applyFont="1" applyFill="1" applyBorder="1" applyAlignment="1">
      <alignment horizontal="center" vertical="center" wrapText="1"/>
    </xf>
    <xf numFmtId="192" fontId="3" fillId="0" borderId="17" xfId="0" applyNumberFormat="1" applyFont="1" applyBorder="1" applyAlignment="1">
      <alignment horizontal="center"/>
    </xf>
    <xf numFmtId="192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98" fontId="34" fillId="0" borderId="0" xfId="54" applyNumberFormat="1" applyFont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4" fillId="0" borderId="10" xfId="0" applyFont="1" applyBorder="1" applyAlignment="1">
      <alignment/>
    </xf>
    <xf numFmtId="3" fontId="32" fillId="0" borderId="0" xfId="0" applyNumberFormat="1" applyFont="1" applyAlignment="1">
      <alignment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12" fillId="34" borderId="14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Alignment="1">
      <alignment/>
    </xf>
    <xf numFmtId="3" fontId="33" fillId="0" borderId="0" xfId="0" applyNumberFormat="1" applyFont="1" applyAlignment="1">
      <alignment/>
    </xf>
    <xf numFmtId="3" fontId="32" fillId="0" borderId="0" xfId="0" applyNumberFormat="1" applyFont="1" applyBorder="1" applyAlignment="1">
      <alignment/>
    </xf>
    <xf numFmtId="3" fontId="12" fillId="0" borderId="30" xfId="0" applyNumberFormat="1" applyFont="1" applyFill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3" fontId="12" fillId="33" borderId="29" xfId="0" applyNumberFormat="1" applyFont="1" applyFill="1" applyBorder="1" applyAlignment="1">
      <alignment horizontal="center"/>
    </xf>
    <xf numFmtId="3" fontId="33" fillId="0" borderId="0" xfId="0" applyNumberFormat="1" applyFont="1" applyBorder="1" applyAlignment="1">
      <alignment/>
    </xf>
    <xf numFmtId="3" fontId="0" fillId="35" borderId="0" xfId="0" applyNumberFormat="1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3" fontId="3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3" fillId="0" borderId="17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192" fontId="12" fillId="0" borderId="14" xfId="0" applyNumberFormat="1" applyFont="1" applyFill="1" applyBorder="1" applyAlignment="1">
      <alignment horizontal="center" vertical="center" wrapText="1"/>
    </xf>
    <xf numFmtId="192" fontId="12" fillId="0" borderId="17" xfId="0" applyNumberFormat="1" applyFont="1" applyBorder="1" applyAlignment="1">
      <alignment horizontal="center"/>
    </xf>
    <xf numFmtId="192" fontId="8" fillId="0" borderId="1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3" fontId="5" fillId="34" borderId="10" xfId="0" applyNumberFormat="1" applyFont="1" applyFill="1" applyBorder="1" applyAlignment="1">
      <alignment horizontal="center"/>
    </xf>
    <xf numFmtId="192" fontId="8" fillId="34" borderId="10" xfId="0" applyNumberFormat="1" applyFont="1" applyFill="1" applyBorder="1" applyAlignment="1">
      <alignment horizontal="center"/>
    </xf>
    <xf numFmtId="192" fontId="5" fillId="34" borderId="10" xfId="0" applyNumberFormat="1" applyFont="1" applyFill="1" applyBorder="1" applyAlignment="1">
      <alignment horizontal="center"/>
    </xf>
    <xf numFmtId="192" fontId="26" fillId="34" borderId="10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192" fontId="3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 horizontal="center"/>
    </xf>
    <xf numFmtId="192" fontId="3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36" borderId="10" xfId="0" applyFont="1" applyFill="1" applyBorder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28" fillId="0" borderId="36" xfId="0" applyFont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3" fontId="12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5" fillId="37" borderId="10" xfId="0" applyNumberFormat="1" applyFont="1" applyFill="1" applyBorder="1" applyAlignment="1">
      <alignment horizontal="center"/>
    </xf>
    <xf numFmtId="192" fontId="25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0" fillId="38" borderId="0" xfId="0" applyNumberFormat="1" applyFill="1" applyAlignment="1">
      <alignment/>
    </xf>
    <xf numFmtId="192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0" fontId="22" fillId="38" borderId="0" xfId="0" applyFont="1" applyFill="1" applyBorder="1" applyAlignment="1">
      <alignment/>
    </xf>
    <xf numFmtId="192" fontId="0" fillId="38" borderId="0" xfId="0" applyNumberFormat="1" applyFont="1" applyFill="1" applyBorder="1" applyAlignment="1">
      <alignment/>
    </xf>
    <xf numFmtId="3" fontId="0" fillId="38" borderId="0" xfId="0" applyNumberFormat="1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22" fillId="38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24" fillId="38" borderId="0" xfId="0" applyFont="1" applyFill="1" applyAlignment="1">
      <alignment/>
    </xf>
    <xf numFmtId="2" fontId="22" fillId="38" borderId="0" xfId="0" applyNumberFormat="1" applyFont="1" applyFill="1" applyAlignment="1">
      <alignment/>
    </xf>
    <xf numFmtId="0" fontId="32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22" fillId="38" borderId="0" xfId="0" applyFont="1" applyFill="1" applyAlignment="1">
      <alignment/>
    </xf>
    <xf numFmtId="3" fontId="32" fillId="38" borderId="0" xfId="0" applyNumberFormat="1" applyFont="1" applyFill="1" applyAlignment="1">
      <alignment/>
    </xf>
    <xf numFmtId="3" fontId="32" fillId="38" borderId="0" xfId="0" applyNumberFormat="1" applyFont="1" applyFill="1" applyBorder="1" applyAlignment="1">
      <alignment/>
    </xf>
    <xf numFmtId="0" fontId="32" fillId="38" borderId="0" xfId="0" applyFont="1" applyFill="1" applyAlignment="1">
      <alignment/>
    </xf>
    <xf numFmtId="4" fontId="0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3" fontId="5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9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92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92" fontId="0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4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/>
    </xf>
    <xf numFmtId="192" fontId="12" fillId="0" borderId="17" xfId="0" applyNumberFormat="1" applyFont="1" applyFill="1" applyBorder="1" applyAlignment="1">
      <alignment horizontal="center"/>
    </xf>
    <xf numFmtId="0" fontId="28" fillId="0" borderId="36" xfId="0" applyFont="1" applyBorder="1" applyAlignment="1">
      <alignment horizontal="left" vertical="center"/>
    </xf>
    <xf numFmtId="196" fontId="0" fillId="0" borderId="0" xfId="0" applyNumberFormat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192" fontId="8" fillId="0" borderId="17" xfId="0" applyNumberFormat="1" applyFont="1" applyBorder="1" applyAlignment="1">
      <alignment horizontal="center"/>
    </xf>
    <xf numFmtId="3" fontId="3" fillId="39" borderId="17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 vertical="center" wrapText="1"/>
    </xf>
    <xf numFmtId="3" fontId="35" fillId="0" borderId="37" xfId="0" applyNumberFormat="1" applyFont="1" applyBorder="1" applyAlignment="1">
      <alignment horizont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Премьеру (2)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Тысячи [0]_Диалог Накладная" xfId="62"/>
    <cellStyle name="Тысячи_Диалог Накладна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PE\DFOE\POCHTA\D\b\t01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59"/>
  <sheetViews>
    <sheetView tabSelected="1" zoomScale="70" zoomScaleNormal="70" zoomScaleSheetLayoutView="55" zoomScalePageLayoutView="0" workbookViewId="0" topLeftCell="A1">
      <pane xSplit="1" ySplit="5" topLeftCell="EW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Z26" sqref="EZ26"/>
    </sheetView>
  </sheetViews>
  <sheetFormatPr defaultColWidth="19.625" defaultRowHeight="12.75"/>
  <cols>
    <col min="1" max="1" width="40.75390625" style="0" customWidth="1"/>
    <col min="2" max="2" width="19.125" style="36" customWidth="1"/>
    <col min="3" max="3" width="19.125" style="124" customWidth="1"/>
    <col min="4" max="5" width="14.875" style="34" hidden="1" customWidth="1"/>
    <col min="6" max="6" width="14.75390625" style="0" hidden="1" customWidth="1"/>
    <col min="7" max="9" width="14.875" style="34" hidden="1" customWidth="1"/>
    <col min="10" max="12" width="14.875" style="58" hidden="1" customWidth="1"/>
    <col min="13" max="13" width="14.875" style="34" hidden="1" customWidth="1"/>
    <col min="14" max="14" width="14.875" style="58" hidden="1" customWidth="1"/>
    <col min="15" max="15" width="15.875" style="58" hidden="1" customWidth="1"/>
    <col min="16" max="16" width="15.125" style="71" hidden="1" customWidth="1"/>
    <col min="17" max="19" width="14.875" style="58" hidden="1" customWidth="1"/>
    <col min="20" max="20" width="11.875" style="102" hidden="1" customWidth="1"/>
    <col min="21" max="21" width="20.125" style="80" hidden="1" customWidth="1"/>
    <col min="22" max="22" width="20.375" style="116" hidden="1" customWidth="1"/>
    <col min="23" max="23" width="13.125" style="58" hidden="1" customWidth="1"/>
    <col min="24" max="25" width="14.875" style="58" hidden="1" customWidth="1"/>
    <col min="26" max="26" width="12.875" style="58" hidden="1" customWidth="1"/>
    <col min="27" max="27" width="18.75390625" style="80" hidden="1" customWidth="1"/>
    <col min="28" max="28" width="20.125" style="122" hidden="1" customWidth="1"/>
    <col min="29" max="33" width="14.875" style="58" hidden="1" customWidth="1"/>
    <col min="34" max="34" width="14.00390625" style="58" hidden="1" customWidth="1"/>
    <col min="35" max="35" width="16.625" style="80" hidden="1" customWidth="1"/>
    <col min="36" max="36" width="20.25390625" style="80" hidden="1" customWidth="1"/>
    <col min="37" max="37" width="14.875" style="58" hidden="1" customWidth="1"/>
    <col min="38" max="39" width="14.875" style="88" hidden="1" customWidth="1"/>
    <col min="40" max="40" width="16.75390625" style="60" hidden="1" customWidth="1"/>
    <col min="41" max="41" width="16.75390625" style="61" hidden="1" customWidth="1"/>
    <col min="42" max="42" width="14.75390625" style="61" hidden="1" customWidth="1"/>
    <col min="43" max="43" width="15.375" style="0" hidden="1" customWidth="1"/>
    <col min="44" max="44" width="13.875" style="0" hidden="1" customWidth="1"/>
    <col min="45" max="45" width="17.25390625" style="36" hidden="1" customWidth="1"/>
    <col min="46" max="46" width="20.25390625" style="80" hidden="1" customWidth="1"/>
    <col min="47" max="47" width="13.125" style="102" hidden="1" customWidth="1"/>
    <col min="48" max="48" width="13.875" style="80" hidden="1" customWidth="1"/>
    <col min="49" max="49" width="16.875" style="80" hidden="1" customWidth="1"/>
    <col min="50" max="50" width="19.125" style="80" customWidth="1"/>
    <col min="51" max="51" width="16.25390625" style="102" hidden="1" customWidth="1"/>
    <col min="52" max="52" width="12.75390625" style="60" hidden="1" customWidth="1"/>
    <col min="53" max="53" width="17.125" style="106" hidden="1" customWidth="1"/>
    <col min="54" max="54" width="20.125" style="80" hidden="1" customWidth="1"/>
    <col min="55" max="55" width="13.125" style="102" hidden="1" customWidth="1"/>
    <col min="56" max="56" width="14.25390625" style="60" hidden="1" customWidth="1"/>
    <col min="57" max="57" width="14.875" style="61" hidden="1" customWidth="1"/>
    <col min="58" max="60" width="15.00390625" style="60" hidden="1" customWidth="1"/>
    <col min="61" max="61" width="15.00390625" style="97" hidden="1" customWidth="1"/>
    <col min="62" max="62" width="13.875" style="60" hidden="1" customWidth="1"/>
    <col min="63" max="63" width="15.125" style="0" hidden="1" customWidth="1"/>
    <col min="64" max="64" width="15.125" style="60" hidden="1" customWidth="1"/>
    <col min="65" max="65" width="13.625" style="60" hidden="1" customWidth="1"/>
    <col min="66" max="66" width="13.25390625" style="61" hidden="1" customWidth="1"/>
    <col min="67" max="67" width="9.25390625" style="0" hidden="1" customWidth="1"/>
    <col min="68" max="68" width="20.75390625" style="36" hidden="1" customWidth="1"/>
    <col min="69" max="69" width="19.125" style="36" customWidth="1"/>
    <col min="70" max="70" width="14.375" style="3" hidden="1" customWidth="1"/>
    <col min="71" max="72" width="12.125" style="60" hidden="1" customWidth="1"/>
    <col min="73" max="73" width="15.875" style="60" hidden="1" customWidth="1"/>
    <col min="74" max="74" width="15.125" style="60" hidden="1" customWidth="1"/>
    <col min="75" max="75" width="15.75390625" style="60" hidden="1" customWidth="1"/>
    <col min="76" max="76" width="15.625" style="60" hidden="1" customWidth="1"/>
    <col min="77" max="77" width="13.625" style="61" hidden="1" customWidth="1"/>
    <col min="78" max="79" width="14.375" style="60" hidden="1" customWidth="1"/>
    <col min="80" max="80" width="19.875" style="36" hidden="1" customWidth="1"/>
    <col min="81" max="82" width="14.375" style="60" hidden="1" customWidth="1"/>
    <col min="83" max="84" width="14.375" style="61" hidden="1" customWidth="1"/>
    <col min="85" max="85" width="19.125" style="61" customWidth="1"/>
    <col min="86" max="86" width="20.125" style="61" hidden="1" customWidth="1"/>
    <col min="87" max="87" width="14.375" style="61" hidden="1" customWidth="1"/>
    <col min="88" max="88" width="14.375" style="60" hidden="1" customWidth="1"/>
    <col min="89" max="91" width="15.00390625" style="60" hidden="1" customWidth="1"/>
    <col min="92" max="92" width="14.75390625" style="60" hidden="1" customWidth="1"/>
    <col min="93" max="93" width="14.125" style="60" hidden="1" customWidth="1"/>
    <col min="94" max="95" width="14.75390625" style="60" hidden="1" customWidth="1"/>
    <col min="96" max="96" width="14.75390625" style="61" hidden="1" customWidth="1"/>
    <col min="97" max="97" width="14.75390625" style="60" hidden="1" customWidth="1"/>
    <col min="98" max="98" width="14.75390625" style="61" hidden="1" customWidth="1"/>
    <col min="99" max="99" width="19.625" style="173" hidden="1" customWidth="1"/>
    <col min="100" max="100" width="14.75390625" style="170" hidden="1" customWidth="1"/>
    <col min="101" max="102" width="15.75390625" style="183" hidden="1" customWidth="1"/>
    <col min="103" max="103" width="13.00390625" style="183" hidden="1" customWidth="1"/>
    <col min="104" max="104" width="21.75390625" style="183" hidden="1" customWidth="1"/>
    <col min="105" max="106" width="20.125" style="190" hidden="1" customWidth="1"/>
    <col min="107" max="107" width="13.00390625" style="183" hidden="1" customWidth="1"/>
    <col min="108" max="108" width="21.75390625" style="183" hidden="1" customWidth="1"/>
    <col min="109" max="109" width="20.125" style="60" hidden="1" customWidth="1"/>
    <col min="110" max="110" width="14.00390625" style="183" hidden="1" customWidth="1"/>
    <col min="111" max="116" width="15.00390625" style="183" hidden="1" customWidth="1"/>
    <col min="117" max="117" width="15.00390625" style="193" hidden="1" customWidth="1"/>
    <col min="118" max="118" width="14.75390625" style="170" hidden="1" customWidth="1"/>
    <col min="119" max="119" width="27.00390625" style="196" hidden="1" customWidth="1"/>
    <col min="120" max="120" width="19.125" style="203" customWidth="1"/>
    <col min="121" max="121" width="15.125" style="235" hidden="1" customWidth="1"/>
    <col min="122" max="122" width="15.25390625" style="235" hidden="1" customWidth="1"/>
    <col min="123" max="123" width="21.375" style="183" hidden="1" customWidth="1"/>
    <col min="124" max="124" width="20.625" style="183" hidden="1" customWidth="1"/>
    <col min="125" max="125" width="15.25390625" style="235" hidden="1" customWidth="1"/>
    <col min="126" max="126" width="26.00390625" style="232" hidden="1" customWidth="1"/>
    <col min="127" max="127" width="20.625" style="183" hidden="1" customWidth="1"/>
    <col min="128" max="128" width="15.25390625" style="220" hidden="1" customWidth="1"/>
    <col min="129" max="132" width="15.25390625" style="183" hidden="1" customWidth="1"/>
    <col min="133" max="133" width="15.25390625" style="235" hidden="1" customWidth="1"/>
    <col min="134" max="135" width="20.625" style="183" hidden="1" customWidth="1"/>
    <col min="136" max="136" width="15.25390625" style="235" hidden="1" customWidth="1"/>
    <col min="137" max="139" width="20.625" style="183" hidden="1" customWidth="1"/>
    <col min="140" max="140" width="15.25390625" style="235" hidden="1" customWidth="1"/>
    <col min="141" max="142" width="20.625" style="183" hidden="1" customWidth="1"/>
    <col min="143" max="143" width="15.25390625" style="183" hidden="1" customWidth="1"/>
    <col min="144" max="144" width="20.625" style="183" hidden="1" customWidth="1"/>
    <col min="145" max="145" width="1.37890625" style="235" hidden="1" customWidth="1"/>
    <col min="146" max="146" width="19.875" style="183" customWidth="1"/>
    <col min="147" max="147" width="20.625" style="183" hidden="1" customWidth="1"/>
    <col min="148" max="148" width="15.375" style="183" customWidth="1"/>
    <col min="149" max="149" width="12.00390625" style="235" customWidth="1"/>
    <col min="150" max="150" width="19.75390625" style="183" customWidth="1"/>
    <col min="151" max="152" width="20.625" style="183" hidden="1" customWidth="1"/>
    <col min="153" max="153" width="12.125" style="235" customWidth="1"/>
    <col min="154" max="154" width="19.625" style="183" customWidth="1"/>
    <col min="155" max="155" width="20.625" style="183" hidden="1" customWidth="1"/>
    <col min="156" max="156" width="15.75390625" style="235" customWidth="1"/>
    <col min="157" max="157" width="20.125" style="183" customWidth="1"/>
    <col min="158" max="158" width="20.625" style="183" hidden="1" customWidth="1"/>
    <col min="159" max="159" width="13.125" style="235" customWidth="1"/>
    <col min="160" max="160" width="19.125" style="183" customWidth="1"/>
    <col min="161" max="161" width="14.875" style="3" hidden="1" customWidth="1"/>
    <col min="162" max="162" width="15.625" style="3" hidden="1" customWidth="1"/>
    <col min="163" max="163" width="13.00390625" style="3" hidden="1" customWidth="1"/>
    <col min="164" max="164" width="14.375" style="3" customWidth="1"/>
    <col min="165" max="165" width="19.625" style="183" customWidth="1"/>
    <col min="166" max="166" width="19.375" style="183" hidden="1" customWidth="1"/>
    <col min="167" max="167" width="15.875" style="3" hidden="1" customWidth="1"/>
    <col min="168" max="169" width="15.625" style="3" hidden="1" customWidth="1"/>
    <col min="170" max="170" width="14.00390625" style="7" customWidth="1"/>
    <col min="171" max="171" width="19.875" style="7" customWidth="1"/>
    <col min="172" max="172" width="17.00390625" style="7" hidden="1" customWidth="1"/>
    <col min="173" max="173" width="14.25390625" style="7" customWidth="1"/>
    <col min="174" max="174" width="20.25390625" style="7" customWidth="1"/>
    <col min="175" max="175" width="18.875" style="7" hidden="1" customWidth="1"/>
    <col min="176" max="176" width="14.125" style="7" customWidth="1"/>
    <col min="177" max="177" width="19.875" style="7" customWidth="1"/>
    <col min="178" max="178" width="19.25390625" style="7" hidden="1" customWidth="1"/>
    <col min="179" max="179" width="15.625" style="7" customWidth="1"/>
    <col min="180" max="180" width="15.75390625" style="7" customWidth="1"/>
    <col min="181" max="181" width="14.875" style="212" customWidth="1"/>
    <col min="182" max="182" width="18.625" style="212" hidden="1" customWidth="1"/>
    <col min="183" max="183" width="19.625" style="7" customWidth="1"/>
    <col min="184" max="184" width="19.25390625" style="7" hidden="1" customWidth="1"/>
    <col min="185" max="185" width="15.25390625" style="212" customWidth="1"/>
    <col min="186" max="186" width="17.625" style="212" hidden="1" customWidth="1"/>
    <col min="187" max="187" width="20.125" style="7" customWidth="1"/>
    <col min="188" max="188" width="15.75390625" style="212" hidden="1" customWidth="1"/>
    <col min="189" max="193" width="15.75390625" style="7" hidden="1" customWidth="1"/>
    <col min="194" max="194" width="15.75390625" style="7" customWidth="1"/>
    <col min="195" max="195" width="22.625" style="7" hidden="1" customWidth="1"/>
    <col min="196" max="196" width="20.25390625" style="7" customWidth="1"/>
    <col min="197" max="197" width="15.75390625" style="7" customWidth="1"/>
    <col min="198" max="198" width="20.625" style="7" hidden="1" customWidth="1"/>
    <col min="199" max="199" width="19.625" style="7" customWidth="1"/>
    <col min="200" max="200" width="15.75390625" style="265" customWidth="1"/>
    <col min="201" max="201" width="18.375" style="265" hidden="1" customWidth="1"/>
    <col min="202" max="202" width="20.25390625" style="7" customWidth="1"/>
    <col min="203" max="203" width="15.75390625" style="7" hidden="1" customWidth="1"/>
    <col min="204" max="204" width="15.625" style="7" hidden="1" customWidth="1"/>
    <col min="205" max="205" width="20.625" style="7" hidden="1" customWidth="1"/>
    <col min="206" max="206" width="13.375" style="7" customWidth="1"/>
    <col min="207" max="207" width="20.00390625" style="7" customWidth="1"/>
    <col min="208" max="208" width="20.00390625" style="7" hidden="1" customWidth="1"/>
    <col min="209" max="209" width="14.00390625" style="7" customWidth="1"/>
    <col min="210" max="210" width="20.125" style="7" customWidth="1"/>
    <col min="211" max="212" width="14.75390625" style="7" hidden="1" customWidth="1"/>
    <col min="213" max="213" width="14.375" style="7" hidden="1" customWidth="1"/>
    <col min="214" max="214" width="16.25390625" style="7" hidden="1" customWidth="1"/>
    <col min="215" max="215" width="14.875" style="7" hidden="1" customWidth="1"/>
    <col min="216" max="216" width="15.125" style="7" hidden="1" customWidth="1"/>
    <col min="217" max="217" width="15.625" style="7" hidden="1" customWidth="1"/>
    <col min="218" max="218" width="15.875" style="7" customWidth="1"/>
    <col min="219" max="219" width="19.125" style="7" hidden="1" customWidth="1"/>
    <col min="220" max="220" width="19.625" style="7" customWidth="1"/>
    <col min="221" max="221" width="14.00390625" style="220" hidden="1" customWidth="1"/>
    <col min="222" max="222" width="19.875" style="7" hidden="1" customWidth="1"/>
    <col min="223" max="223" width="14.00390625" style="7" hidden="1" customWidth="1"/>
    <col min="224" max="224" width="15.75390625" style="7" hidden="1" customWidth="1"/>
    <col min="225" max="225" width="14.25390625" style="7" hidden="1" customWidth="1"/>
    <col min="226" max="226" width="14.75390625" style="7" hidden="1" customWidth="1"/>
    <col min="227" max="227" width="14.625" style="7" hidden="1" customWidth="1"/>
    <col min="228" max="232" width="0" style="7" hidden="1" customWidth="1"/>
    <col min="233" max="233" width="15.75390625" style="7" hidden="1" customWidth="1"/>
    <col min="234" max="236" width="19.625" style="7" hidden="1" customWidth="1"/>
    <col min="237" max="237" width="15.75390625" style="7" customWidth="1"/>
    <col min="238" max="238" width="14.375" style="220" customWidth="1"/>
    <col min="239" max="239" width="26.00390625" style="220" hidden="1" customWidth="1"/>
    <col min="240" max="240" width="19.625" style="7" customWidth="1"/>
    <col min="241" max="241" width="13.125" style="7" bestFit="1" customWidth="1"/>
    <col min="242" max="242" width="15.625" style="7" customWidth="1"/>
    <col min="243" max="243" width="0" style="7" hidden="1" customWidth="1"/>
    <col min="244" max="244" width="19.625" style="7" customWidth="1"/>
    <col min="245" max="245" width="16.75390625" style="7" customWidth="1"/>
    <col min="246" max="16384" width="19.625" style="7" customWidth="1"/>
  </cols>
  <sheetData>
    <row r="1" spans="1:245" ht="12.75">
      <c r="A1" s="271"/>
      <c r="B1" s="269"/>
      <c r="C1" s="269"/>
      <c r="D1" s="272"/>
      <c r="E1" s="272"/>
      <c r="F1" s="271"/>
      <c r="G1" s="272"/>
      <c r="H1" s="272"/>
      <c r="I1" s="272"/>
      <c r="J1" s="273"/>
      <c r="K1" s="273"/>
      <c r="L1" s="273"/>
      <c r="M1" s="273"/>
      <c r="N1" s="273"/>
      <c r="O1" s="273"/>
      <c r="P1" s="274"/>
      <c r="Q1" s="273"/>
      <c r="R1" s="273"/>
      <c r="S1" s="273"/>
      <c r="T1" s="275"/>
      <c r="U1" s="276"/>
      <c r="V1" s="273"/>
      <c r="W1" s="273"/>
      <c r="X1" s="273"/>
      <c r="Y1" s="273"/>
      <c r="Z1" s="273"/>
      <c r="AA1" s="276"/>
      <c r="AB1" s="276"/>
      <c r="AC1" s="273"/>
      <c r="AD1" s="273"/>
      <c r="AE1" s="273"/>
      <c r="AF1" s="273"/>
      <c r="AG1" s="273"/>
      <c r="AH1" s="273"/>
      <c r="AI1" s="276"/>
      <c r="AJ1" s="276"/>
      <c r="AK1" s="273"/>
      <c r="AL1" s="277"/>
      <c r="AM1" s="277"/>
      <c r="AN1" s="278"/>
      <c r="AO1" s="279"/>
      <c r="AP1" s="279"/>
      <c r="AQ1" s="271"/>
      <c r="AR1" s="271"/>
      <c r="AS1" s="269"/>
      <c r="AT1" s="276"/>
      <c r="AU1" s="275"/>
      <c r="AV1" s="276"/>
      <c r="AW1" s="276"/>
      <c r="AX1" s="276"/>
      <c r="AY1" s="275"/>
      <c r="AZ1" s="278"/>
      <c r="BA1" s="280"/>
      <c r="BB1" s="276"/>
      <c r="BC1" s="275"/>
      <c r="BD1" s="278"/>
      <c r="BE1" s="279"/>
      <c r="BF1" s="278"/>
      <c r="BG1" s="278"/>
      <c r="BH1" s="278"/>
      <c r="BI1" s="281"/>
      <c r="BJ1" s="278"/>
      <c r="BK1" s="271"/>
      <c r="BL1" s="278"/>
      <c r="BM1" s="278"/>
      <c r="BN1" s="279"/>
      <c r="BO1" s="271"/>
      <c r="BP1" s="269"/>
      <c r="BQ1" s="269"/>
      <c r="BR1" s="270"/>
      <c r="BS1" s="278"/>
      <c r="BT1" s="278"/>
      <c r="BU1" s="278"/>
      <c r="BV1" s="278"/>
      <c r="BW1" s="278"/>
      <c r="BX1" s="278"/>
      <c r="BY1" s="279"/>
      <c r="BZ1" s="278"/>
      <c r="CA1" s="278"/>
      <c r="CB1" s="269"/>
      <c r="CC1" s="278"/>
      <c r="CD1" s="278"/>
      <c r="CE1" s="279"/>
      <c r="CF1" s="279"/>
      <c r="CG1" s="279"/>
      <c r="CH1" s="279"/>
      <c r="CI1" s="279"/>
      <c r="CJ1" s="278"/>
      <c r="CK1" s="278"/>
      <c r="CL1" s="278"/>
      <c r="CM1" s="278"/>
      <c r="CN1" s="278"/>
      <c r="CO1" s="278"/>
      <c r="CP1" s="278"/>
      <c r="CQ1" s="278"/>
      <c r="CR1" s="279"/>
      <c r="CS1" s="278"/>
      <c r="CT1" s="279"/>
      <c r="CU1" s="282"/>
      <c r="CV1" s="283"/>
      <c r="CW1" s="284"/>
      <c r="CX1" s="284"/>
      <c r="CY1" s="284"/>
      <c r="CZ1" s="284"/>
      <c r="DA1" s="284"/>
      <c r="DB1" s="284"/>
      <c r="DC1" s="284"/>
      <c r="DD1" s="284"/>
      <c r="DE1" s="278"/>
      <c r="DF1" s="284"/>
      <c r="DG1" s="284"/>
      <c r="DH1" s="284"/>
      <c r="DI1" s="284"/>
      <c r="DJ1" s="284"/>
      <c r="DK1" s="284"/>
      <c r="DL1" s="284"/>
      <c r="DM1" s="285"/>
      <c r="DN1" s="283"/>
      <c r="DO1" s="286"/>
      <c r="DP1" s="287"/>
      <c r="DQ1" s="288"/>
      <c r="DR1" s="288"/>
      <c r="DS1" s="284"/>
      <c r="DT1" s="284"/>
      <c r="DU1" s="288"/>
      <c r="DV1" s="289"/>
      <c r="DW1" s="284"/>
      <c r="DX1" s="290"/>
      <c r="DY1" s="284"/>
      <c r="DZ1" s="284"/>
      <c r="EA1" s="284"/>
      <c r="EB1" s="284"/>
      <c r="EC1" s="288"/>
      <c r="ED1" s="284"/>
      <c r="EE1" s="284"/>
      <c r="EF1" s="288"/>
      <c r="EG1" s="284"/>
      <c r="EH1" s="284"/>
      <c r="EI1" s="284"/>
      <c r="EJ1" s="288"/>
      <c r="EK1" s="284"/>
      <c r="EL1" s="284"/>
      <c r="EM1" s="284"/>
      <c r="EN1" s="284"/>
      <c r="EO1" s="288"/>
      <c r="EP1" s="284"/>
      <c r="EQ1" s="284"/>
      <c r="ER1" s="284"/>
      <c r="ES1" s="288"/>
      <c r="ET1" s="284"/>
      <c r="EU1" s="284"/>
      <c r="EV1" s="284"/>
      <c r="EW1" s="288"/>
      <c r="EX1" s="284"/>
      <c r="EY1" s="284"/>
      <c r="EZ1" s="288"/>
      <c r="FA1" s="284"/>
      <c r="FB1" s="284"/>
      <c r="FC1" s="288"/>
      <c r="FD1" s="284"/>
      <c r="FE1" s="270"/>
      <c r="FF1" s="270"/>
      <c r="FG1" s="270"/>
      <c r="FH1" s="270"/>
      <c r="FI1" s="284"/>
      <c r="FJ1" s="284"/>
      <c r="FK1" s="270"/>
      <c r="FL1" s="270"/>
      <c r="FM1" s="270"/>
      <c r="FN1" s="284"/>
      <c r="FO1" s="284"/>
      <c r="FP1" s="271"/>
      <c r="FQ1" s="284"/>
      <c r="FR1" s="284"/>
      <c r="FS1" s="271"/>
      <c r="FT1" s="284"/>
      <c r="FU1" s="284"/>
      <c r="FV1" s="256"/>
      <c r="FW1" s="342"/>
      <c r="FX1" s="342"/>
      <c r="FY1" s="342"/>
      <c r="FZ1" s="257"/>
      <c r="GA1" s="256"/>
      <c r="GB1" s="256"/>
      <c r="GC1" s="257"/>
      <c r="GD1" s="257"/>
      <c r="GE1" s="256"/>
      <c r="GF1" s="257"/>
      <c r="GG1" s="256"/>
      <c r="GH1" s="256"/>
      <c r="GI1" s="256"/>
      <c r="GJ1" s="256"/>
      <c r="GK1" s="256"/>
      <c r="GL1" s="256"/>
      <c r="GM1" s="256"/>
      <c r="GN1" s="256"/>
      <c r="GO1" s="256"/>
      <c r="GP1" s="256"/>
      <c r="GQ1" s="256"/>
      <c r="GR1" s="266"/>
      <c r="GS1" s="266"/>
      <c r="GT1" s="256"/>
      <c r="GU1" s="256"/>
      <c r="GV1" s="256"/>
      <c r="GW1" s="256"/>
      <c r="GX1" s="256"/>
      <c r="GY1" s="256"/>
      <c r="GZ1" s="256"/>
      <c r="HA1" s="256"/>
      <c r="HB1" s="256"/>
      <c r="HC1" s="256"/>
      <c r="HD1" s="256"/>
      <c r="HE1" s="256"/>
      <c r="HF1" s="256"/>
      <c r="HG1" s="256"/>
      <c r="HH1" s="256"/>
      <c r="HI1" s="256"/>
      <c r="HJ1" s="256"/>
      <c r="HK1" s="256"/>
      <c r="HL1" s="256"/>
      <c r="HM1" s="341"/>
      <c r="HN1" s="256"/>
      <c r="HO1" s="256"/>
      <c r="HP1" s="256"/>
      <c r="HQ1" s="256"/>
      <c r="HR1" s="256"/>
      <c r="HS1" s="256"/>
      <c r="HT1" s="256"/>
      <c r="HU1" s="256"/>
      <c r="HV1" s="256"/>
      <c r="HW1" s="256"/>
      <c r="HX1" s="256"/>
      <c r="HY1" s="256"/>
      <c r="HZ1" s="256"/>
      <c r="IA1" s="256"/>
      <c r="IB1" s="256"/>
      <c r="IC1" s="256"/>
      <c r="ID1" s="341"/>
      <c r="IE1" s="341"/>
      <c r="IF1" s="256"/>
      <c r="IG1" s="256"/>
      <c r="IH1" s="256"/>
      <c r="IJ1" s="256"/>
      <c r="IK1" s="256"/>
    </row>
    <row r="2" spans="1:181" ht="15.75" customHeight="1">
      <c r="A2" s="7"/>
      <c r="B2" s="124"/>
      <c r="D2" s="301"/>
      <c r="E2" s="301"/>
      <c r="F2" s="7"/>
      <c r="G2" s="301"/>
      <c r="H2" s="301"/>
      <c r="I2" s="301"/>
      <c r="J2" s="116"/>
      <c r="K2" s="116"/>
      <c r="L2" s="116"/>
      <c r="M2" s="116"/>
      <c r="N2" s="116"/>
      <c r="O2" s="116"/>
      <c r="P2" s="302"/>
      <c r="Q2" s="116"/>
      <c r="R2" s="116"/>
      <c r="S2" s="116"/>
      <c r="T2" s="211"/>
      <c r="U2" s="122"/>
      <c r="W2" s="116"/>
      <c r="X2" s="116"/>
      <c r="Y2" s="116"/>
      <c r="Z2" s="116"/>
      <c r="AA2" s="122"/>
      <c r="AC2" s="116"/>
      <c r="AD2" s="116"/>
      <c r="AE2" s="116"/>
      <c r="AF2" s="116"/>
      <c r="AG2" s="116"/>
      <c r="AH2" s="116"/>
      <c r="AI2" s="122"/>
      <c r="AJ2" s="122"/>
      <c r="AK2" s="116"/>
      <c r="AL2" s="303"/>
      <c r="AM2" s="303"/>
      <c r="AN2" s="212"/>
      <c r="AO2" s="214"/>
      <c r="AP2" s="214"/>
      <c r="AQ2" s="7"/>
      <c r="AR2" s="7"/>
      <c r="AS2" s="124"/>
      <c r="AT2" s="122"/>
      <c r="AU2" s="211"/>
      <c r="AV2" s="122"/>
      <c r="AW2" s="122"/>
      <c r="AX2" s="124"/>
      <c r="AY2" s="211"/>
      <c r="AZ2" s="212"/>
      <c r="BA2" s="213"/>
      <c r="BB2" s="122"/>
      <c r="BC2" s="211"/>
      <c r="BD2" s="212"/>
      <c r="BE2" s="214"/>
      <c r="BF2" s="212"/>
      <c r="BG2" s="212"/>
      <c r="BH2" s="212"/>
      <c r="BI2" s="215"/>
      <c r="BJ2" s="212"/>
      <c r="BK2" s="7"/>
      <c r="BL2" s="212"/>
      <c r="BM2" s="212"/>
      <c r="BN2" s="214"/>
      <c r="BO2" s="7"/>
      <c r="BP2" s="124"/>
      <c r="BQ2" s="124"/>
      <c r="BR2" s="9"/>
      <c r="BS2" s="212"/>
      <c r="BT2" s="212"/>
      <c r="BU2" s="212"/>
      <c r="BV2" s="212"/>
      <c r="BW2" s="212"/>
      <c r="BX2" s="212"/>
      <c r="BY2" s="214"/>
      <c r="BZ2" s="212"/>
      <c r="CA2" s="212"/>
      <c r="CB2" s="124"/>
      <c r="CC2" s="212"/>
      <c r="CD2" s="212"/>
      <c r="CE2" s="214"/>
      <c r="CF2" s="214"/>
      <c r="CG2" s="214"/>
      <c r="CH2" s="214"/>
      <c r="CI2" s="214"/>
      <c r="CJ2" s="212"/>
      <c r="CK2" s="212"/>
      <c r="CL2" s="212"/>
      <c r="CM2" s="212"/>
      <c r="CN2" s="212"/>
      <c r="CO2" s="212"/>
      <c r="CP2" s="212"/>
      <c r="CQ2" s="212"/>
      <c r="CR2" s="214"/>
      <c r="CS2" s="212"/>
      <c r="CT2" s="214"/>
      <c r="CU2" s="216"/>
      <c r="CV2" s="217"/>
      <c r="CW2" s="133"/>
      <c r="CX2" s="133"/>
      <c r="CY2" s="133"/>
      <c r="CZ2" s="133"/>
      <c r="DA2" s="133"/>
      <c r="DB2" s="133"/>
      <c r="DE2" s="212"/>
      <c r="DF2" s="133"/>
      <c r="DG2" s="133"/>
      <c r="DH2" s="133"/>
      <c r="DI2" s="133"/>
      <c r="DJ2" s="133"/>
      <c r="DK2" s="133"/>
      <c r="DL2" s="133"/>
      <c r="DN2" s="217"/>
      <c r="DO2" s="218"/>
      <c r="DP2" s="219"/>
      <c r="DS2" s="133"/>
      <c r="DT2" s="133"/>
      <c r="DV2" s="225"/>
      <c r="DW2" s="133"/>
      <c r="DY2" s="133"/>
      <c r="DZ2" s="133"/>
      <c r="EA2" s="133"/>
      <c r="EB2" s="133"/>
      <c r="ED2" s="133"/>
      <c r="EE2" s="133"/>
      <c r="EG2" s="133"/>
      <c r="EH2" s="133"/>
      <c r="EI2" s="133"/>
      <c r="EK2" s="133"/>
      <c r="EL2" s="133"/>
      <c r="EM2" s="133"/>
      <c r="EN2" s="133"/>
      <c r="EP2" s="133"/>
      <c r="EQ2" s="133"/>
      <c r="ER2" s="133"/>
      <c r="ET2" s="133"/>
      <c r="EU2" s="133"/>
      <c r="EV2" s="133"/>
      <c r="EX2" s="133"/>
      <c r="EY2" s="133"/>
      <c r="FA2" s="133"/>
      <c r="FB2" s="133"/>
      <c r="FD2" s="133"/>
      <c r="FE2" s="9"/>
      <c r="FF2" s="9"/>
      <c r="FG2" s="9"/>
      <c r="FH2" s="9"/>
      <c r="FI2" s="133"/>
      <c r="FJ2" s="133"/>
      <c r="FK2" s="9"/>
      <c r="FL2" s="9"/>
      <c r="FM2" s="9"/>
      <c r="FN2" s="133"/>
      <c r="FO2" s="133"/>
      <c r="FQ2" s="133"/>
      <c r="FR2" s="133"/>
      <c r="FT2" s="133"/>
      <c r="FY2" s="7"/>
    </row>
    <row r="3" spans="13:183" ht="27.75" customHeight="1">
      <c r="M3" s="58"/>
      <c r="AV3" s="102"/>
      <c r="BB3" s="210"/>
      <c r="CW3" s="133"/>
      <c r="CX3" s="133"/>
      <c r="CY3" s="133"/>
      <c r="CZ3" s="133"/>
      <c r="DA3" s="184"/>
      <c r="DB3" s="184"/>
      <c r="DF3" s="133"/>
      <c r="DG3" s="133"/>
      <c r="DH3" s="133"/>
      <c r="DI3" s="133"/>
      <c r="DJ3" s="133"/>
      <c r="DK3" s="133"/>
      <c r="DL3" s="133"/>
      <c r="DP3" s="219"/>
      <c r="DS3" s="133"/>
      <c r="DT3" s="133"/>
      <c r="DV3" s="225"/>
      <c r="DW3" s="133"/>
      <c r="DY3" s="133"/>
      <c r="DZ3" s="133"/>
      <c r="EA3" s="133"/>
      <c r="EB3" s="133"/>
      <c r="ED3" s="133"/>
      <c r="EE3" s="133"/>
      <c r="EG3" s="133"/>
      <c r="EH3" s="133"/>
      <c r="EI3" s="133"/>
      <c r="EK3" s="133"/>
      <c r="EL3" s="133"/>
      <c r="EM3" s="133"/>
      <c r="EN3" s="133"/>
      <c r="EP3" s="133"/>
      <c r="EQ3" s="133"/>
      <c r="ER3" s="133"/>
      <c r="ET3" s="133"/>
      <c r="EU3" s="133"/>
      <c r="EV3" s="133"/>
      <c r="EX3" s="133"/>
      <c r="EY3" s="133"/>
      <c r="FA3" s="133"/>
      <c r="FB3" s="133"/>
      <c r="FD3" s="133"/>
      <c r="FI3" s="133"/>
      <c r="FJ3" s="133"/>
      <c r="FY3" s="124"/>
      <c r="FZ3" s="124"/>
      <c r="GA3" s="124"/>
    </row>
    <row r="4" spans="1:214" ht="45" customHeight="1" thickBot="1">
      <c r="A4" s="255"/>
      <c r="B4" s="339" t="s">
        <v>397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  <c r="ET4" s="293"/>
      <c r="EU4" s="293"/>
      <c r="EV4" s="293"/>
      <c r="EW4" s="293"/>
      <c r="EX4" s="293"/>
      <c r="EY4" s="293"/>
      <c r="EZ4" s="293"/>
      <c r="FA4" s="293"/>
      <c r="FB4" s="293"/>
      <c r="FC4" s="293"/>
      <c r="FD4" s="293"/>
      <c r="FE4" s="293"/>
      <c r="FF4" s="293"/>
      <c r="FG4" s="293"/>
      <c r="FH4" s="293"/>
      <c r="FI4" s="293"/>
      <c r="FJ4" s="293"/>
      <c r="FK4" s="293"/>
      <c r="FL4" s="293"/>
      <c r="FM4" s="293"/>
      <c r="FN4" s="293"/>
      <c r="FO4" s="293"/>
      <c r="FP4" s="293"/>
      <c r="FQ4" s="293"/>
      <c r="FR4" s="293"/>
      <c r="FS4" s="293"/>
      <c r="FT4" s="339"/>
      <c r="FV4" s="293"/>
      <c r="FW4" s="339" t="s">
        <v>398</v>
      </c>
      <c r="FX4" s="293"/>
      <c r="FY4" s="293"/>
      <c r="FZ4" s="293"/>
      <c r="GA4" s="293"/>
      <c r="GB4" s="293"/>
      <c r="GC4" s="293"/>
      <c r="GD4" s="293"/>
      <c r="GE4" s="293"/>
      <c r="GF4" s="293"/>
      <c r="GG4" s="293"/>
      <c r="GH4" s="293"/>
      <c r="GI4" s="293"/>
      <c r="GJ4" s="293"/>
      <c r="GK4" s="293"/>
      <c r="GL4" s="293"/>
      <c r="GM4" s="293"/>
      <c r="GN4" s="293"/>
      <c r="GO4" s="293"/>
      <c r="GP4" s="293"/>
      <c r="GQ4" s="293"/>
      <c r="GR4" s="293"/>
      <c r="GS4" s="293"/>
      <c r="GT4" s="293"/>
      <c r="GU4" s="293"/>
      <c r="GV4" s="293"/>
      <c r="GW4" s="293"/>
      <c r="GX4" s="293"/>
      <c r="GY4" s="293"/>
      <c r="GZ4" s="293"/>
      <c r="HA4" s="293"/>
      <c r="HB4" s="293"/>
      <c r="HC4" s="293"/>
      <c r="HD4" s="293"/>
      <c r="HE4" s="293"/>
      <c r="HF4" s="293"/>
    </row>
    <row r="5" spans="1:245" ht="82.5" customHeight="1" thickBot="1">
      <c r="A5" s="263" t="s">
        <v>269</v>
      </c>
      <c r="B5" s="57" t="s">
        <v>437</v>
      </c>
      <c r="C5" s="135" t="s">
        <v>438</v>
      </c>
      <c r="D5" s="19" t="s">
        <v>291</v>
      </c>
      <c r="E5" s="197" t="s">
        <v>299</v>
      </c>
      <c r="F5" s="137" t="s">
        <v>296</v>
      </c>
      <c r="G5" s="19" t="s">
        <v>300</v>
      </c>
      <c r="H5" s="19" t="s">
        <v>301</v>
      </c>
      <c r="I5" s="19" t="s">
        <v>302</v>
      </c>
      <c r="J5" s="19" t="s">
        <v>303</v>
      </c>
      <c r="K5" s="19" t="s">
        <v>304</v>
      </c>
      <c r="L5" s="19" t="s">
        <v>305</v>
      </c>
      <c r="M5" s="19" t="s">
        <v>306</v>
      </c>
      <c r="N5" s="19" t="s">
        <v>307</v>
      </c>
      <c r="O5" s="19" t="s">
        <v>308</v>
      </c>
      <c r="P5" s="19" t="s">
        <v>309</v>
      </c>
      <c r="Q5" s="19" t="s">
        <v>310</v>
      </c>
      <c r="R5" s="19" t="s">
        <v>222</v>
      </c>
      <c r="S5" s="137" t="s">
        <v>297</v>
      </c>
      <c r="T5" s="19" t="s">
        <v>311</v>
      </c>
      <c r="U5" s="134" t="s">
        <v>101</v>
      </c>
      <c r="V5" s="117" t="s">
        <v>223</v>
      </c>
      <c r="W5" s="136" t="s">
        <v>224</v>
      </c>
      <c r="X5" s="19" t="s">
        <v>312</v>
      </c>
      <c r="Y5" s="19" t="s">
        <v>313</v>
      </c>
      <c r="Z5" s="19" t="s">
        <v>314</v>
      </c>
      <c r="AA5" s="134" t="s">
        <v>102</v>
      </c>
      <c r="AB5" s="117" t="s">
        <v>225</v>
      </c>
      <c r="AC5" s="19"/>
      <c r="AD5" s="19"/>
      <c r="AE5" s="19"/>
      <c r="AF5" s="19"/>
      <c r="AG5" s="138" t="s">
        <v>226</v>
      </c>
      <c r="AH5" s="19" t="s">
        <v>315</v>
      </c>
      <c r="AI5" s="134" t="s">
        <v>103</v>
      </c>
      <c r="AJ5" s="16" t="s">
        <v>227</v>
      </c>
      <c r="AK5" s="19" t="s">
        <v>316</v>
      </c>
      <c r="AL5" s="139" t="s">
        <v>317</v>
      </c>
      <c r="AM5" s="19" t="s">
        <v>318</v>
      </c>
      <c r="AN5" s="19" t="s">
        <v>319</v>
      </c>
      <c r="AO5" s="19" t="s">
        <v>320</v>
      </c>
      <c r="AP5" s="138" t="s">
        <v>321</v>
      </c>
      <c r="AQ5" s="19" t="s">
        <v>322</v>
      </c>
      <c r="AR5" s="19" t="s">
        <v>228</v>
      </c>
      <c r="AS5" s="134" t="s">
        <v>104</v>
      </c>
      <c r="AT5" s="16" t="s">
        <v>229</v>
      </c>
      <c r="AU5" s="138" t="s">
        <v>323</v>
      </c>
      <c r="AV5" s="16" t="s">
        <v>73</v>
      </c>
      <c r="AW5" s="134" t="s">
        <v>105</v>
      </c>
      <c r="AX5" s="16" t="s">
        <v>439</v>
      </c>
      <c r="AY5" s="55" t="s">
        <v>324</v>
      </c>
      <c r="AZ5" s="19" t="s">
        <v>325</v>
      </c>
      <c r="BA5" s="134" t="s">
        <v>106</v>
      </c>
      <c r="BB5" s="16" t="s">
        <v>326</v>
      </c>
      <c r="BC5" s="19" t="s">
        <v>230</v>
      </c>
      <c r="BD5" s="19" t="s">
        <v>231</v>
      </c>
      <c r="BE5" s="139" t="s">
        <v>327</v>
      </c>
      <c r="BF5" s="19" t="s">
        <v>328</v>
      </c>
      <c r="BG5" s="19" t="s">
        <v>329</v>
      </c>
      <c r="BH5" s="19" t="s">
        <v>330</v>
      </c>
      <c r="BI5" s="139" t="s">
        <v>331</v>
      </c>
      <c r="BJ5" s="19" t="s">
        <v>332</v>
      </c>
      <c r="BK5" s="19" t="s">
        <v>333</v>
      </c>
      <c r="BL5" s="19" t="s">
        <v>334</v>
      </c>
      <c r="BM5" s="19" t="s">
        <v>335</v>
      </c>
      <c r="BN5" s="19" t="s">
        <v>232</v>
      </c>
      <c r="BO5" s="19" t="s">
        <v>96</v>
      </c>
      <c r="BP5" s="134" t="s">
        <v>107</v>
      </c>
      <c r="BQ5" s="117" t="s">
        <v>440</v>
      </c>
      <c r="BR5" s="55" t="s">
        <v>336</v>
      </c>
      <c r="BS5" s="19" t="s">
        <v>337</v>
      </c>
      <c r="BT5" s="19" t="s">
        <v>338</v>
      </c>
      <c r="BU5" s="19" t="s">
        <v>339</v>
      </c>
      <c r="BV5" s="19" t="s">
        <v>340</v>
      </c>
      <c r="BW5" s="19" t="s">
        <v>341</v>
      </c>
      <c r="BX5" s="19" t="s">
        <v>342</v>
      </c>
      <c r="BY5" s="19" t="s">
        <v>343</v>
      </c>
      <c r="BZ5" s="19" t="s">
        <v>344</v>
      </c>
      <c r="CA5" s="19" t="s">
        <v>345</v>
      </c>
      <c r="CB5" s="117" t="s">
        <v>346</v>
      </c>
      <c r="CC5" s="19" t="s">
        <v>347</v>
      </c>
      <c r="CD5" s="19" t="s">
        <v>348</v>
      </c>
      <c r="CE5" s="140" t="s">
        <v>233</v>
      </c>
      <c r="CF5" s="55" t="s">
        <v>298</v>
      </c>
      <c r="CG5" s="16" t="s">
        <v>441</v>
      </c>
      <c r="CH5" s="16" t="s">
        <v>150</v>
      </c>
      <c r="CI5" s="19" t="s">
        <v>349</v>
      </c>
      <c r="CJ5" s="19" t="s">
        <v>350</v>
      </c>
      <c r="CK5" s="19" t="s">
        <v>351</v>
      </c>
      <c r="CL5" s="19" t="s">
        <v>352</v>
      </c>
      <c r="CM5" s="19" t="s">
        <v>353</v>
      </c>
      <c r="CN5" s="19" t="s">
        <v>354</v>
      </c>
      <c r="CO5" s="19" t="s">
        <v>355</v>
      </c>
      <c r="CP5" s="19" t="s">
        <v>356</v>
      </c>
      <c r="CQ5" s="19" t="s">
        <v>357</v>
      </c>
      <c r="CR5" s="19" t="s">
        <v>358</v>
      </c>
      <c r="CS5" s="19" t="s">
        <v>359</v>
      </c>
      <c r="CT5" s="19" t="s">
        <v>360</v>
      </c>
      <c r="CU5" s="174" t="s">
        <v>159</v>
      </c>
      <c r="CV5" s="55" t="s">
        <v>361</v>
      </c>
      <c r="CW5" s="180" t="s">
        <v>160</v>
      </c>
      <c r="CX5" s="180" t="s">
        <v>362</v>
      </c>
      <c r="CY5" s="180" t="s">
        <v>363</v>
      </c>
      <c r="CZ5" s="185" t="s">
        <v>168</v>
      </c>
      <c r="DA5" s="185" t="s">
        <v>364</v>
      </c>
      <c r="DB5" s="185" t="s">
        <v>172</v>
      </c>
      <c r="DC5" s="19" t="s">
        <v>365</v>
      </c>
      <c r="DD5" s="16" t="s">
        <v>168</v>
      </c>
      <c r="DE5" s="16" t="s">
        <v>366</v>
      </c>
      <c r="DF5" s="180" t="s">
        <v>367</v>
      </c>
      <c r="DG5" s="180" t="s">
        <v>368</v>
      </c>
      <c r="DH5" s="180" t="s">
        <v>369</v>
      </c>
      <c r="DI5" s="180" t="s">
        <v>370</v>
      </c>
      <c r="DJ5" s="180" t="s">
        <v>371</v>
      </c>
      <c r="DK5" s="180" t="s">
        <v>372</v>
      </c>
      <c r="DL5" s="180" t="s">
        <v>373</v>
      </c>
      <c r="DM5" s="19" t="s">
        <v>234</v>
      </c>
      <c r="DN5" s="55" t="s">
        <v>374</v>
      </c>
      <c r="DO5" s="197" t="s">
        <v>199</v>
      </c>
      <c r="DP5" s="16" t="s">
        <v>442</v>
      </c>
      <c r="DQ5" s="236" t="s">
        <v>201</v>
      </c>
      <c r="DR5" s="236" t="s">
        <v>235</v>
      </c>
      <c r="DS5" s="180" t="s">
        <v>202</v>
      </c>
      <c r="DT5" s="185" t="s">
        <v>375</v>
      </c>
      <c r="DU5" s="236" t="s">
        <v>236</v>
      </c>
      <c r="DV5" s="226" t="s">
        <v>207</v>
      </c>
      <c r="DW5" s="185" t="s">
        <v>376</v>
      </c>
      <c r="DX5" s="236" t="s">
        <v>377</v>
      </c>
      <c r="DY5" s="236" t="s">
        <v>378</v>
      </c>
      <c r="DZ5" s="236" t="s">
        <v>379</v>
      </c>
      <c r="EA5" s="236" t="s">
        <v>380</v>
      </c>
      <c r="EB5" s="236" t="s">
        <v>381</v>
      </c>
      <c r="EC5" s="236" t="s">
        <v>382</v>
      </c>
      <c r="ED5" s="185" t="s">
        <v>383</v>
      </c>
      <c r="EE5" s="185" t="s">
        <v>214</v>
      </c>
      <c r="EF5" s="236" t="s">
        <v>237</v>
      </c>
      <c r="EG5" s="185" t="s">
        <v>384</v>
      </c>
      <c r="EH5" s="185" t="s">
        <v>215</v>
      </c>
      <c r="EI5" s="185" t="s">
        <v>216</v>
      </c>
      <c r="EJ5" s="236" t="s">
        <v>238</v>
      </c>
      <c r="EK5" s="185" t="s">
        <v>385</v>
      </c>
      <c r="EL5" s="185" t="s">
        <v>219</v>
      </c>
      <c r="EM5" s="55" t="s">
        <v>239</v>
      </c>
      <c r="EN5" s="185" t="s">
        <v>386</v>
      </c>
      <c r="EO5" s="236" t="s">
        <v>387</v>
      </c>
      <c r="EP5" s="185" t="s">
        <v>443</v>
      </c>
      <c r="EQ5" s="185" t="s">
        <v>240</v>
      </c>
      <c r="ER5" s="236" t="s">
        <v>404</v>
      </c>
      <c r="ES5" s="236" t="s">
        <v>405</v>
      </c>
      <c r="ET5" s="185" t="s">
        <v>444</v>
      </c>
      <c r="EU5" s="185" t="s">
        <v>241</v>
      </c>
      <c r="EV5" s="185" t="s">
        <v>242</v>
      </c>
      <c r="EW5" s="236" t="s">
        <v>406</v>
      </c>
      <c r="EX5" s="185" t="s">
        <v>445</v>
      </c>
      <c r="EY5" s="185" t="s">
        <v>246</v>
      </c>
      <c r="EZ5" s="236" t="s">
        <v>407</v>
      </c>
      <c r="FA5" s="185" t="s">
        <v>446</v>
      </c>
      <c r="FB5" s="185" t="s">
        <v>248</v>
      </c>
      <c r="FC5" s="236" t="s">
        <v>408</v>
      </c>
      <c r="FD5" s="185" t="s">
        <v>447</v>
      </c>
      <c r="FE5" s="55" t="s">
        <v>270</v>
      </c>
      <c r="FF5" s="55" t="s">
        <v>271</v>
      </c>
      <c r="FG5" s="55" t="s">
        <v>272</v>
      </c>
      <c r="FH5" s="55" t="s">
        <v>409</v>
      </c>
      <c r="FI5" s="185" t="s">
        <v>448</v>
      </c>
      <c r="FJ5" s="185" t="s">
        <v>252</v>
      </c>
      <c r="FK5" s="55" t="s">
        <v>388</v>
      </c>
      <c r="FL5" s="55" t="s">
        <v>389</v>
      </c>
      <c r="FM5" s="55" t="s">
        <v>390</v>
      </c>
      <c r="FN5" s="55" t="s">
        <v>410</v>
      </c>
      <c r="FO5" s="185" t="s">
        <v>449</v>
      </c>
      <c r="FP5" s="185" t="s">
        <v>255</v>
      </c>
      <c r="FQ5" s="55" t="s">
        <v>411</v>
      </c>
      <c r="FR5" s="185" t="s">
        <v>450</v>
      </c>
      <c r="FS5" s="185" t="s">
        <v>257</v>
      </c>
      <c r="FT5" s="236" t="s">
        <v>412</v>
      </c>
      <c r="FU5" s="185" t="s">
        <v>451</v>
      </c>
      <c r="FV5" s="185" t="s">
        <v>258</v>
      </c>
      <c r="FW5" s="236" t="s">
        <v>265</v>
      </c>
      <c r="FX5" s="236" t="s">
        <v>266</v>
      </c>
      <c r="FY5" s="55" t="s">
        <v>413</v>
      </c>
      <c r="FZ5" s="185" t="s">
        <v>279</v>
      </c>
      <c r="GA5" s="185" t="s">
        <v>452</v>
      </c>
      <c r="GB5" s="185" t="s">
        <v>260</v>
      </c>
      <c r="GC5" s="55" t="s">
        <v>414</v>
      </c>
      <c r="GD5" s="185" t="s">
        <v>280</v>
      </c>
      <c r="GE5" s="185" t="s">
        <v>453</v>
      </c>
      <c r="GF5" s="55" t="s">
        <v>264</v>
      </c>
      <c r="GG5" s="258" t="s">
        <v>263</v>
      </c>
      <c r="GH5" s="258" t="s">
        <v>391</v>
      </c>
      <c r="GI5" s="258" t="s">
        <v>392</v>
      </c>
      <c r="GJ5" s="258" t="s">
        <v>393</v>
      </c>
      <c r="GK5" s="258" t="s">
        <v>394</v>
      </c>
      <c r="GL5" s="258" t="s">
        <v>415</v>
      </c>
      <c r="GM5" s="16" t="s">
        <v>267</v>
      </c>
      <c r="GN5" s="16" t="s">
        <v>454</v>
      </c>
      <c r="GO5" s="258" t="s">
        <v>416</v>
      </c>
      <c r="GP5" s="16" t="s">
        <v>268</v>
      </c>
      <c r="GQ5" s="185" t="s">
        <v>455</v>
      </c>
      <c r="GR5" s="258" t="s">
        <v>417</v>
      </c>
      <c r="GS5" s="16" t="s">
        <v>281</v>
      </c>
      <c r="GT5" s="16" t="s">
        <v>456</v>
      </c>
      <c r="GU5" s="258" t="s">
        <v>282</v>
      </c>
      <c r="GV5" s="258" t="s">
        <v>283</v>
      </c>
      <c r="GW5" s="117" t="s">
        <v>273</v>
      </c>
      <c r="GX5" s="258" t="s">
        <v>418</v>
      </c>
      <c r="GY5" s="16" t="s">
        <v>457</v>
      </c>
      <c r="GZ5" s="117" t="s">
        <v>273</v>
      </c>
      <c r="HA5" s="258" t="s">
        <v>419</v>
      </c>
      <c r="HB5" s="16" t="s">
        <v>458</v>
      </c>
      <c r="HC5" s="258" t="s">
        <v>284</v>
      </c>
      <c r="HD5" s="258" t="s">
        <v>285</v>
      </c>
      <c r="HE5" s="258" t="s">
        <v>286</v>
      </c>
      <c r="HF5" s="258" t="s">
        <v>287</v>
      </c>
      <c r="HG5" s="258" t="s">
        <v>288</v>
      </c>
      <c r="HH5" s="258" t="s">
        <v>289</v>
      </c>
      <c r="HI5" s="258" t="s">
        <v>290</v>
      </c>
      <c r="HJ5" s="258" t="s">
        <v>420</v>
      </c>
      <c r="HK5" s="185" t="s">
        <v>274</v>
      </c>
      <c r="HL5" s="185" t="s">
        <v>459</v>
      </c>
      <c r="HM5" s="258" t="s">
        <v>421</v>
      </c>
      <c r="HN5" s="185" t="s">
        <v>460</v>
      </c>
      <c r="HO5" s="258" t="s">
        <v>422</v>
      </c>
      <c r="HP5" s="258" t="s">
        <v>423</v>
      </c>
      <c r="HQ5" s="258" t="s">
        <v>424</v>
      </c>
      <c r="HR5" s="258" t="s">
        <v>425</v>
      </c>
      <c r="HS5" s="258" t="s">
        <v>426</v>
      </c>
      <c r="HT5" s="258" t="s">
        <v>427</v>
      </c>
      <c r="HU5" s="258" t="s">
        <v>428</v>
      </c>
      <c r="HV5" s="258" t="s">
        <v>429</v>
      </c>
      <c r="HW5" s="258" t="s">
        <v>430</v>
      </c>
      <c r="HX5" s="258" t="s">
        <v>431</v>
      </c>
      <c r="HY5" s="258" t="s">
        <v>432</v>
      </c>
      <c r="HZ5" s="185" t="s">
        <v>293</v>
      </c>
      <c r="IA5" s="185" t="s">
        <v>461</v>
      </c>
      <c r="IB5" s="185" t="s">
        <v>294</v>
      </c>
      <c r="IC5" s="258" t="s">
        <v>433</v>
      </c>
      <c r="ID5" s="258" t="s">
        <v>434</v>
      </c>
      <c r="IE5" s="258" t="s">
        <v>395</v>
      </c>
      <c r="IF5" s="185" t="s">
        <v>462</v>
      </c>
      <c r="IG5" s="258" t="s">
        <v>435</v>
      </c>
      <c r="IH5" s="258" t="s">
        <v>436</v>
      </c>
      <c r="II5" s="345" t="s">
        <v>400</v>
      </c>
      <c r="IJ5" s="185" t="s">
        <v>463</v>
      </c>
      <c r="IK5" s="258" t="s">
        <v>403</v>
      </c>
    </row>
    <row r="6" spans="1:245" s="132" customFormat="1" ht="15.75">
      <c r="A6" s="62" t="s">
        <v>3</v>
      </c>
      <c r="B6" s="142">
        <f>B7+B8+B18</f>
        <v>44266488.9</v>
      </c>
      <c r="C6" s="142">
        <f>C7+C8+C18</f>
        <v>1.3969838619232178E-08</v>
      </c>
      <c r="D6" s="30">
        <v>1.0000000000005642</v>
      </c>
      <c r="E6" s="28" t="e">
        <f>(#REF!-C6)/#REF!</f>
        <v>#REF!</v>
      </c>
      <c r="F6" s="22">
        <v>1.0000000000006648</v>
      </c>
      <c r="G6" s="30">
        <v>0.999999999999432</v>
      </c>
      <c r="H6" s="30">
        <v>1</v>
      </c>
      <c r="I6" s="30">
        <v>1</v>
      </c>
      <c r="J6" s="30">
        <v>1</v>
      </c>
      <c r="K6" s="30">
        <v>1</v>
      </c>
      <c r="L6" s="30">
        <v>1</v>
      </c>
      <c r="M6" s="30">
        <v>1</v>
      </c>
      <c r="N6" s="30">
        <v>1</v>
      </c>
      <c r="O6" s="30">
        <v>1</v>
      </c>
      <c r="P6" s="30">
        <v>1</v>
      </c>
      <c r="Q6" s="30">
        <v>1</v>
      </c>
      <c r="R6" s="30">
        <v>1</v>
      </c>
      <c r="S6" s="22">
        <v>0.9999999999918326</v>
      </c>
      <c r="T6" s="30">
        <v>0.9514839468936646</v>
      </c>
      <c r="U6" s="99">
        <v>3852724061.6280007</v>
      </c>
      <c r="V6" s="143">
        <f>V7+V8+V18</f>
        <v>68252652.24</v>
      </c>
      <c r="W6" s="30">
        <f>(U6-V6)/U6</f>
        <v>0.9822845729026441</v>
      </c>
      <c r="X6" s="30">
        <v>1</v>
      </c>
      <c r="Y6" s="30">
        <v>1</v>
      </c>
      <c r="Z6" s="30">
        <v>0.9420733473534076</v>
      </c>
      <c r="AA6" s="141">
        <v>2788011003.144</v>
      </c>
      <c r="AB6" s="143">
        <f>AB7+AB8+AB18</f>
        <v>66904330.32000001</v>
      </c>
      <c r="AC6" s="30"/>
      <c r="AD6" s="30"/>
      <c r="AE6" s="30"/>
      <c r="AF6" s="30"/>
      <c r="AG6" s="30">
        <f>(AA6-AB6)/AA6</f>
        <v>0.9760028456686315</v>
      </c>
      <c r="AH6" s="30">
        <v>0.967373868868492</v>
      </c>
      <c r="AI6" s="141">
        <v>2693711566.344</v>
      </c>
      <c r="AJ6" s="141">
        <f>AJ7+AJ8+AJ18</f>
        <v>38113234.41</v>
      </c>
      <c r="AK6" s="30">
        <v>1</v>
      </c>
      <c r="AL6" s="144">
        <v>1</v>
      </c>
      <c r="AM6" s="144">
        <v>1</v>
      </c>
      <c r="AN6" s="30">
        <v>1</v>
      </c>
      <c r="AO6" s="30">
        <v>1</v>
      </c>
      <c r="AP6" s="30">
        <f>(AI6-AJ6)/AI6</f>
        <v>0.9858510336124336</v>
      </c>
      <c r="AQ6" s="30">
        <v>1</v>
      </c>
      <c r="AR6" s="30">
        <v>0.9888953679555192</v>
      </c>
      <c r="AS6" s="141">
        <v>4775352876.132</v>
      </c>
      <c r="AT6" s="141">
        <f>AT7+AT8+AT18</f>
        <v>-0.00999999999476131</v>
      </c>
      <c r="AU6" s="30">
        <f>(AS6-AT6)/AS6</f>
        <v>1.000000000002094</v>
      </c>
      <c r="AV6" s="30">
        <v>0.9883273362955384</v>
      </c>
      <c r="AW6" s="141">
        <v>41921282569.716</v>
      </c>
      <c r="AX6" s="141">
        <f>AX7+AX8+AX18</f>
        <v>-0.010000000707805157</v>
      </c>
      <c r="AY6" s="28">
        <f aca="true" t="shared" si="0" ref="AY6:AY19">(AW6-AX6)/AW6</f>
        <v>1.0000000000002387</v>
      </c>
      <c r="AZ6" s="30">
        <v>0.9463009845953302</v>
      </c>
      <c r="BA6" s="141">
        <v>5038091821.968</v>
      </c>
      <c r="BB6" s="141">
        <f>BB7+BB8+BB18</f>
        <v>14088171.360000009</v>
      </c>
      <c r="BC6" s="30">
        <f>(BA6-BB6)/BA6</f>
        <v>0.9972036691950373</v>
      </c>
      <c r="BD6" s="30">
        <v>1</v>
      </c>
      <c r="BE6" s="144">
        <v>1</v>
      </c>
      <c r="BF6" s="30">
        <v>1</v>
      </c>
      <c r="BG6" s="30">
        <v>1</v>
      </c>
      <c r="BH6" s="30">
        <v>1</v>
      </c>
      <c r="BI6" s="144">
        <v>1</v>
      </c>
      <c r="BJ6" s="30">
        <v>1</v>
      </c>
      <c r="BK6" s="30">
        <v>1</v>
      </c>
      <c r="BL6" s="30">
        <v>1</v>
      </c>
      <c r="BM6" s="30">
        <v>1</v>
      </c>
      <c r="BN6" s="30">
        <v>1</v>
      </c>
      <c r="BO6" s="30">
        <v>0.9955142668902263</v>
      </c>
      <c r="BP6" s="141">
        <v>54505164288.371994</v>
      </c>
      <c r="BQ6" s="141">
        <f>BQ7+BQ8+BQ18</f>
        <v>8.381903171539307E-09</v>
      </c>
      <c r="BR6" s="28">
        <f aca="true" t="shared" si="1" ref="BR6:BR19">(BP6-BQ6)/BP6</f>
        <v>1</v>
      </c>
      <c r="BS6" s="30">
        <v>1</v>
      </c>
      <c r="BT6" s="30">
        <v>1</v>
      </c>
      <c r="BU6" s="30">
        <v>1</v>
      </c>
      <c r="BV6" s="30">
        <v>1</v>
      </c>
      <c r="BW6" s="30">
        <v>1</v>
      </c>
      <c r="BX6" s="30">
        <v>1</v>
      </c>
      <c r="BY6" s="30">
        <v>1</v>
      </c>
      <c r="BZ6" s="30">
        <v>1</v>
      </c>
      <c r="CA6" s="30">
        <v>1</v>
      </c>
      <c r="CB6" s="141" t="e">
        <f>CB7+CB8+CB18</f>
        <v>#REF!</v>
      </c>
      <c r="CC6" s="30">
        <v>1</v>
      </c>
      <c r="CD6" s="30">
        <v>1</v>
      </c>
      <c r="CE6" s="145">
        <v>1</v>
      </c>
      <c r="CF6" s="28">
        <v>1</v>
      </c>
      <c r="CG6" s="143">
        <f>CG7+CG8+CG18</f>
        <v>-0.003999883745564148</v>
      </c>
      <c r="CH6" s="141">
        <v>6854845649.148</v>
      </c>
      <c r="CI6" s="30">
        <f>(CH6-CG6)/CH6</f>
        <v>1.0000000000005835</v>
      </c>
      <c r="CJ6" s="30">
        <v>1</v>
      </c>
      <c r="CK6" s="30">
        <v>1</v>
      </c>
      <c r="CL6" s="30">
        <v>1</v>
      </c>
      <c r="CM6" s="30">
        <v>1</v>
      </c>
      <c r="CN6" s="30">
        <v>1</v>
      </c>
      <c r="CO6" s="30">
        <v>1</v>
      </c>
      <c r="CP6" s="30">
        <v>1</v>
      </c>
      <c r="CQ6" s="30">
        <v>1</v>
      </c>
      <c r="CR6" s="30">
        <v>1</v>
      </c>
      <c r="CS6" s="30">
        <v>1</v>
      </c>
      <c r="CT6" s="30">
        <v>1</v>
      </c>
      <c r="CU6" s="175">
        <v>80915481188.31999</v>
      </c>
      <c r="CV6" s="28">
        <f>(CU6-CG6)/CU6</f>
        <v>1.0000000000000495</v>
      </c>
      <c r="CW6" s="181">
        <v>1</v>
      </c>
      <c r="CX6" s="181">
        <v>1</v>
      </c>
      <c r="CY6" s="181">
        <f>(CZ6-DA6)/CZ6</f>
        <v>1</v>
      </c>
      <c r="CZ6" s="186">
        <f>CZ7+CZ8+CZ18</f>
        <v>7157046880.752</v>
      </c>
      <c r="DA6" s="186">
        <f>DA7+DA8+DA18</f>
        <v>0</v>
      </c>
      <c r="DB6" s="186">
        <f>DB7+DB8+DB18</f>
        <v>6493921285.523999</v>
      </c>
      <c r="DC6" s="30">
        <f>(DB6-DE6)/DB6</f>
        <v>0.828934255615271</v>
      </c>
      <c r="DD6" s="143">
        <f>DD7+DD8+DD18</f>
        <v>7157046880.752</v>
      </c>
      <c r="DE6" s="143">
        <f>DE7+DE8+DE18</f>
        <v>1110887478.6839995</v>
      </c>
      <c r="DF6" s="181">
        <v>1</v>
      </c>
      <c r="DG6" s="181">
        <v>1</v>
      </c>
      <c r="DH6" s="181">
        <v>1</v>
      </c>
      <c r="DI6" s="181">
        <v>1</v>
      </c>
      <c r="DJ6" s="181">
        <v>1</v>
      </c>
      <c r="DK6" s="181">
        <v>1</v>
      </c>
      <c r="DL6" s="181">
        <v>1</v>
      </c>
      <c r="DM6" s="30">
        <v>1</v>
      </c>
      <c r="DN6" s="28">
        <f>(DO6-DP6)/DO6</f>
        <v>1</v>
      </c>
      <c r="DO6" s="198">
        <v>82310167528.908</v>
      </c>
      <c r="DP6" s="186">
        <f>DP7+DP8+DP18</f>
        <v>-3.114109858870506E-08</v>
      </c>
      <c r="DQ6" s="237">
        <v>1</v>
      </c>
      <c r="DR6" s="237">
        <f>(DS6-DT6)/DS6</f>
        <v>0.9100132441160721</v>
      </c>
      <c r="DS6" s="221">
        <f>DS7+DS8+DS18</f>
        <v>6748045910.748</v>
      </c>
      <c r="DT6" s="186">
        <f>DT7+DT8+DT18</f>
        <v>607234760.0640186</v>
      </c>
      <c r="DU6" s="237">
        <f>(DV6-DW6)/DV6</f>
        <v>0.9173913977129569</v>
      </c>
      <c r="DV6" s="227">
        <f>DV7+DV8+DV18</f>
        <v>6138013672.188</v>
      </c>
      <c r="DW6" s="186">
        <f>DW7+DW8+DW18</f>
        <v>507052730.2782112</v>
      </c>
      <c r="DX6" s="237">
        <v>1</v>
      </c>
      <c r="DY6" s="237">
        <v>1</v>
      </c>
      <c r="DZ6" s="237">
        <v>1</v>
      </c>
      <c r="EA6" s="237">
        <v>1</v>
      </c>
      <c r="EB6" s="237">
        <v>1</v>
      </c>
      <c r="EC6" s="237">
        <f>(EE6-ED6)/EE6</f>
        <v>0.9418930312164686</v>
      </c>
      <c r="ED6" s="186">
        <f>ED7+ED8+ED18</f>
        <v>384738650.62829816</v>
      </c>
      <c r="EE6" s="186">
        <f>EE7+EE8+EE18</f>
        <v>6621213577.007999</v>
      </c>
      <c r="EF6" s="237">
        <f>(EH6-EG6)/EH6</f>
        <v>0.9251315316172981</v>
      </c>
      <c r="EG6" s="186">
        <f>EG7+EG8+EG18</f>
        <v>611475387.8059998</v>
      </c>
      <c r="EH6" s="186">
        <v>8167328663.388</v>
      </c>
      <c r="EI6" s="186">
        <v>8727978273.9</v>
      </c>
      <c r="EJ6" s="237">
        <f>(EI6-EK6)/EI6</f>
        <v>0.9966211097774855</v>
      </c>
      <c r="EK6" s="186">
        <f>EK7+EK8+EK18</f>
        <v>29490880.451999348</v>
      </c>
      <c r="EL6" s="186">
        <v>9558906012.72</v>
      </c>
      <c r="EM6" s="28">
        <f>(EL6-EN6)/EL6</f>
        <v>0.8944185404180139</v>
      </c>
      <c r="EN6" s="186">
        <f>EN7+EN8+EN18</f>
        <v>1009243248.8300002</v>
      </c>
      <c r="EO6" s="237">
        <f>(EQ6-EP6)/EQ6</f>
        <v>0.9891428684745912</v>
      </c>
      <c r="EP6" s="344">
        <f>EP7+EP8+EP18</f>
        <v>954087205.1879611</v>
      </c>
      <c r="EQ6" s="186">
        <f>EQ7+EQ8+EQ18</f>
        <v>87876544827.252</v>
      </c>
      <c r="ER6" s="237">
        <f>(EQ6-EP6)/EQ6</f>
        <v>0.9891428684745912</v>
      </c>
      <c r="ES6" s="237">
        <f>(EU6-ET6)/EU6</f>
        <v>0.8869095468502513</v>
      </c>
      <c r="ET6" s="186">
        <f>ET7+ET8+ET18</f>
        <v>999538963.3100005</v>
      </c>
      <c r="EU6" s="186">
        <f>EU7+EU8+EU18</f>
        <v>8838402672.119999</v>
      </c>
      <c r="EV6" s="186">
        <f>EV7+EV8+EV18</f>
        <v>7255748251.8359995</v>
      </c>
      <c r="EW6" s="237">
        <f>(EV6-EX6)/EV6</f>
        <v>1</v>
      </c>
      <c r="EX6" s="186">
        <f>EX7+EX8+EX18</f>
        <v>0</v>
      </c>
      <c r="EY6" s="186">
        <f>EY7+EY8+EY18</f>
        <v>8500047163.919999</v>
      </c>
      <c r="EZ6" s="237">
        <f aca="true" t="shared" si="2" ref="EZ6:EZ19">(EY6-FA6)/EY6</f>
        <v>0.938576285007433</v>
      </c>
      <c r="FA6" s="186">
        <f>FA7+FA8+FA18</f>
        <v>522104474.41999966</v>
      </c>
      <c r="FB6" s="186">
        <f>FB7+FB8+FB18</f>
        <v>8414989701.587999</v>
      </c>
      <c r="FC6" s="237">
        <f aca="true" t="shared" si="3" ref="FC6:FC19">(FB6-FD6)/FB6</f>
        <v>0.9234949441784213</v>
      </c>
      <c r="FD6" s="186">
        <f>FD7+FD8+FD18</f>
        <v>643789256.858</v>
      </c>
      <c r="FE6" s="28">
        <v>1</v>
      </c>
      <c r="FF6" s="28">
        <v>1</v>
      </c>
      <c r="FG6" s="28">
        <v>1</v>
      </c>
      <c r="FH6" s="28">
        <f>(FJ6-FI6)/FJ6</f>
        <v>0.9018503193098476</v>
      </c>
      <c r="FI6" s="186">
        <f>FI7+FI8+FI18</f>
        <v>771940130.0220001</v>
      </c>
      <c r="FJ6" s="186">
        <f>FJ7+FJ8+FJ18</f>
        <v>7864927573.823998</v>
      </c>
      <c r="FK6" s="28">
        <v>1</v>
      </c>
      <c r="FL6" s="28">
        <v>1</v>
      </c>
      <c r="FM6" s="28">
        <v>1</v>
      </c>
      <c r="FN6" s="28">
        <f aca="true" t="shared" si="4" ref="FN6:FN19">(FP6-FO6)/FP6</f>
        <v>0.9470890625153698</v>
      </c>
      <c r="FO6" s="186">
        <f>FO7+FO8+FO18</f>
        <v>510120361.5779995</v>
      </c>
      <c r="FP6" s="186">
        <f>FP7+FP8+FP18</f>
        <v>9641113649.256</v>
      </c>
      <c r="FQ6" s="28">
        <f>(FS6-FR6)/FS6</f>
        <v>0.964824258801938</v>
      </c>
      <c r="FR6" s="186">
        <f>FR7+FR8+FR18</f>
        <v>3447493186.1879997</v>
      </c>
      <c r="FS6" s="186">
        <f>FS7+FS8+FS18</f>
        <v>98007691345.476</v>
      </c>
      <c r="FT6" s="28">
        <f>(FV6-FU6)/FV6</f>
        <v>0.9051042372930449</v>
      </c>
      <c r="FU6" s="186">
        <f>FU7+FU8+FU18</f>
        <v>935859400.1297314</v>
      </c>
      <c r="FV6" s="186">
        <f>FV7+FV8+FV18</f>
        <v>9861972478.368</v>
      </c>
      <c r="FW6" s="28">
        <v>1</v>
      </c>
      <c r="FX6" s="28">
        <v>1</v>
      </c>
      <c r="FY6" s="338">
        <f aca="true" t="shared" si="5" ref="FY6:FY18">(FZ6-GA6)/FZ6</f>
        <v>0.9090128164252284</v>
      </c>
      <c r="FZ6" s="186">
        <f>FZ7+FZ8+FZ18</f>
        <v>8323345690.079999</v>
      </c>
      <c r="GA6" s="186">
        <f>GA7+GA8+GA18</f>
        <v>757317782.2595929</v>
      </c>
      <c r="GB6" s="186">
        <v>2523301714.3679433</v>
      </c>
      <c r="GC6" s="338">
        <f>(GD6-GE6)/GD6</f>
        <v>0.9926024121101803</v>
      </c>
      <c r="GD6" s="186">
        <v>8083463112.444</v>
      </c>
      <c r="GE6" s="186">
        <f>GE7+GE8+GE18</f>
        <v>59798128.82841945</v>
      </c>
      <c r="GF6" s="28">
        <v>1</v>
      </c>
      <c r="GG6" s="28">
        <v>1</v>
      </c>
      <c r="GH6" s="28">
        <v>1</v>
      </c>
      <c r="GI6" s="28">
        <v>1</v>
      </c>
      <c r="GJ6" s="28">
        <v>1</v>
      </c>
      <c r="GK6" s="28">
        <v>1</v>
      </c>
      <c r="GL6" s="28">
        <f>(GM6-GN6)/GM6</f>
        <v>0.9818833604615433</v>
      </c>
      <c r="GM6" s="143">
        <f>GM7+GM8+GM18</f>
        <v>15238470153.251997</v>
      </c>
      <c r="GN6" s="143">
        <f>GN7+GN8+GN18</f>
        <v>276069870.8839974</v>
      </c>
      <c r="GO6" s="28">
        <f>(GP6-GQ6)/GP6</f>
        <v>0.9835585381024349</v>
      </c>
      <c r="GP6" s="143">
        <f>GP7+GP8+GP18</f>
        <v>123410265750.288</v>
      </c>
      <c r="GQ6" s="186">
        <f>GQ7+GQ8+GQ18</f>
        <v>2029045182.1017408</v>
      </c>
      <c r="GR6" s="338">
        <f>(GS6-GT6)/GS6</f>
        <v>0.8798479317981406</v>
      </c>
      <c r="GS6" s="143">
        <f>GS7+GS8+GS17</f>
        <v>12654366199.836</v>
      </c>
      <c r="GT6" s="186">
        <f>GT7+GT8+GT18</f>
        <v>1520448270.6939998</v>
      </c>
      <c r="GU6" s="28">
        <v>1</v>
      </c>
      <c r="GV6" s="28">
        <v>1</v>
      </c>
      <c r="GW6" s="186">
        <f>GW7+GW8+GW18</f>
        <v>10847222043.552</v>
      </c>
      <c r="GX6" s="28">
        <f>(GW6-GY6)/GW6</f>
        <v>0.9066948672404441</v>
      </c>
      <c r="GY6" s="186">
        <f>GY7+GY8+GY18</f>
        <v>1012101492.846</v>
      </c>
      <c r="GZ6" s="186">
        <f>GZ7+GZ8+GZ18</f>
        <v>9999941558.291998</v>
      </c>
      <c r="HA6" s="28">
        <f>(GZ6-HB6)/GZ6</f>
        <v>0.9431828467448521</v>
      </c>
      <c r="HB6" s="186">
        <f>HB7+HB8+HB18</f>
        <v>568168212.0599988</v>
      </c>
      <c r="HC6" s="28">
        <v>1</v>
      </c>
      <c r="HD6" s="28">
        <v>1</v>
      </c>
      <c r="HE6" s="28">
        <v>1</v>
      </c>
      <c r="HF6" s="28">
        <v>1</v>
      </c>
      <c r="HG6" s="28">
        <v>1</v>
      </c>
      <c r="HH6" s="28">
        <v>1</v>
      </c>
      <c r="HI6" s="28">
        <v>1</v>
      </c>
      <c r="HJ6" s="28">
        <f aca="true" t="shared" si="6" ref="HJ6:HJ59">(HK6-HL6)/HK6</f>
        <v>0.9775438066113755</v>
      </c>
      <c r="HK6" s="186">
        <f>HK7+HK8+HK18</f>
        <v>138078521231.952</v>
      </c>
      <c r="HL6" s="186">
        <f>HL7+HL8+HL18</f>
        <v>3100717975.5999985</v>
      </c>
      <c r="HM6" s="28">
        <v>1</v>
      </c>
      <c r="HN6" s="186">
        <f>HN7+HN8+HN18</f>
        <v>0</v>
      </c>
      <c r="HO6" s="28">
        <v>1</v>
      </c>
      <c r="HP6" s="28">
        <v>1</v>
      </c>
      <c r="HQ6" s="28">
        <v>1</v>
      </c>
      <c r="HR6" s="28">
        <v>1</v>
      </c>
      <c r="HS6" s="28">
        <v>1</v>
      </c>
      <c r="HT6" s="28">
        <v>1</v>
      </c>
      <c r="HU6" s="28">
        <v>1</v>
      </c>
      <c r="HV6" s="28">
        <v>1</v>
      </c>
      <c r="HW6" s="28">
        <v>1</v>
      </c>
      <c r="HX6" s="28">
        <v>1</v>
      </c>
      <c r="HY6" s="26">
        <f>(HZ6-IA6)/HZ6</f>
        <v>1</v>
      </c>
      <c r="HZ6" s="186">
        <v>17376474907.968</v>
      </c>
      <c r="IA6" s="186">
        <f>IA7+IA8+IA18</f>
        <v>0</v>
      </c>
      <c r="IB6" s="186">
        <v>162336632330.448</v>
      </c>
      <c r="IC6" s="26">
        <f aca="true" t="shared" si="7" ref="IC6:IC16">(IB6-IA6)/IB6</f>
        <v>1</v>
      </c>
      <c r="ID6" s="28">
        <f>(IE6-IF6)/IE6</f>
        <v>0.9699992152420758</v>
      </c>
      <c r="IE6" s="186">
        <f>IE7+IE8+IE18</f>
        <v>17079701735.424002</v>
      </c>
      <c r="IF6" s="186">
        <f>IF7+IF8+IF18</f>
        <v>512404455.49400026</v>
      </c>
      <c r="IG6" s="26">
        <v>1</v>
      </c>
      <c r="IH6" s="26">
        <f>(II6-IJ6)/II6</f>
        <v>0.9198722751963554</v>
      </c>
      <c r="II6" s="186">
        <f>II7+II8+II18</f>
        <v>13655048625.744</v>
      </c>
      <c r="IJ6" s="186">
        <f>IJ7+IJ8+IJ18</f>
        <v>1094147978.4639997</v>
      </c>
      <c r="IK6" s="26">
        <v>1</v>
      </c>
    </row>
    <row r="7" spans="1:245" ht="18.75">
      <c r="A7" s="39" t="s">
        <v>4</v>
      </c>
      <c r="B7" s="146">
        <v>44244557</v>
      </c>
      <c r="C7" s="146">
        <v>0</v>
      </c>
      <c r="D7" s="1">
        <v>1.0000000000047782</v>
      </c>
      <c r="E7" s="23" t="e">
        <f>(#REF!-C7)/#REF!</f>
        <v>#REF!</v>
      </c>
      <c r="F7" s="23">
        <v>1.0000000000016096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23">
        <v>1.000000000000799</v>
      </c>
      <c r="T7" s="1">
        <v>0.9514839469020171</v>
      </c>
      <c r="U7" s="12">
        <v>1188964687.08</v>
      </c>
      <c r="V7" s="100">
        <v>47638213.13999999</v>
      </c>
      <c r="W7" s="1">
        <f aca="true" t="shared" si="8" ref="W7:W19">(U7-V7)/U7</f>
        <v>0.959933029418228</v>
      </c>
      <c r="X7" s="1">
        <v>1</v>
      </c>
      <c r="Y7" s="1">
        <v>1</v>
      </c>
      <c r="Z7" s="1">
        <v>0.9420733473476303</v>
      </c>
      <c r="AA7" s="12">
        <v>996524932.632</v>
      </c>
      <c r="AB7" s="100">
        <v>48710051</v>
      </c>
      <c r="AC7" s="1"/>
      <c r="AD7" s="1"/>
      <c r="AE7" s="1"/>
      <c r="AF7" s="1"/>
      <c r="AG7" s="1">
        <f aca="true" t="shared" si="9" ref="AG7:AG78">(AA7-AB7)/AA7</f>
        <v>0.9511200880129029</v>
      </c>
      <c r="AH7" s="1">
        <v>0.9673738688740173</v>
      </c>
      <c r="AI7" s="12">
        <v>969898451.2079998</v>
      </c>
      <c r="AJ7" s="12">
        <v>28550320.7</v>
      </c>
      <c r="AK7" s="1">
        <v>1</v>
      </c>
      <c r="AL7" s="147">
        <v>1</v>
      </c>
      <c r="AM7" s="147">
        <v>1</v>
      </c>
      <c r="AN7" s="1">
        <v>1</v>
      </c>
      <c r="AO7" s="1">
        <v>1</v>
      </c>
      <c r="AP7" s="1">
        <f aca="true" t="shared" si="10" ref="AP7:AP19">(AI7-AJ7)/AI7</f>
        <v>0.9705635980092133</v>
      </c>
      <c r="AQ7" s="1">
        <v>1</v>
      </c>
      <c r="AR7" s="1">
        <v>0.9888953679582643</v>
      </c>
      <c r="AS7" s="12">
        <v>1230385467.132</v>
      </c>
      <c r="AT7" s="12">
        <v>0</v>
      </c>
      <c r="AU7" s="1">
        <f aca="true" t="shared" si="11" ref="AU7:AU19">(AS7-AT7)/AS7</f>
        <v>1</v>
      </c>
      <c r="AV7" s="1">
        <v>0.9876947785264256</v>
      </c>
      <c r="AW7" s="12">
        <v>13060816483.404001</v>
      </c>
      <c r="AX7" s="100">
        <v>0</v>
      </c>
      <c r="AY7" s="23">
        <f t="shared" si="0"/>
        <v>1</v>
      </c>
      <c r="AZ7" s="1">
        <v>0.9463009845907129</v>
      </c>
      <c r="BA7" s="12">
        <v>1453015867.224</v>
      </c>
      <c r="BB7" s="12">
        <v>9431304.61</v>
      </c>
      <c r="BC7" s="1">
        <f aca="true" t="shared" si="12" ref="BC7:BC76">(BA7-BB7)/BA7</f>
        <v>0.9935091523618262</v>
      </c>
      <c r="BD7" s="1">
        <v>1</v>
      </c>
      <c r="BE7" s="147">
        <v>1</v>
      </c>
      <c r="BF7" s="1">
        <v>1</v>
      </c>
      <c r="BG7" s="1">
        <v>1</v>
      </c>
      <c r="BH7" s="1">
        <v>1</v>
      </c>
      <c r="BI7" s="147">
        <v>1</v>
      </c>
      <c r="BJ7" s="1">
        <v>1</v>
      </c>
      <c r="BK7" s="1">
        <v>1</v>
      </c>
      <c r="BL7" s="1">
        <v>1</v>
      </c>
      <c r="BM7" s="1">
        <v>1</v>
      </c>
      <c r="BN7" s="1">
        <v>1</v>
      </c>
      <c r="BO7" s="1">
        <v>0.9956147348997909</v>
      </c>
      <c r="BP7" s="12">
        <v>16079758043.508</v>
      </c>
      <c r="BQ7" s="12">
        <f>((BB7)-6822261.95)-2609042.66</f>
        <v>0</v>
      </c>
      <c r="BR7" s="23">
        <f t="shared" si="1"/>
        <v>1</v>
      </c>
      <c r="BS7" s="1">
        <v>1</v>
      </c>
      <c r="BT7" s="1">
        <v>1</v>
      </c>
      <c r="BU7" s="1">
        <v>1</v>
      </c>
      <c r="BV7" s="1">
        <v>1</v>
      </c>
      <c r="BW7" s="1">
        <v>1</v>
      </c>
      <c r="BX7" s="1">
        <v>1</v>
      </c>
      <c r="BY7" s="1">
        <v>1</v>
      </c>
      <c r="BZ7" s="1">
        <v>1</v>
      </c>
      <c r="CA7" s="1">
        <v>1</v>
      </c>
      <c r="CB7" s="12" t="e">
        <f>#REF!+C7+AX7+BQ7</f>
        <v>#REF!</v>
      </c>
      <c r="CC7" s="1">
        <v>1</v>
      </c>
      <c r="CD7" s="1">
        <v>1</v>
      </c>
      <c r="CE7" s="148">
        <v>1</v>
      </c>
      <c r="CF7" s="23">
        <v>1</v>
      </c>
      <c r="CG7" s="100">
        <v>-5.960464477539063E-08</v>
      </c>
      <c r="CH7" s="100">
        <v>2163586447.224</v>
      </c>
      <c r="CI7" s="8">
        <f aca="true" t="shared" si="13" ref="CI7:CI35">(CH7-CG7)/CH7</f>
        <v>1</v>
      </c>
      <c r="CJ7" s="8">
        <v>1</v>
      </c>
      <c r="CK7" s="8">
        <v>1</v>
      </c>
      <c r="CL7" s="8">
        <v>1</v>
      </c>
      <c r="CM7" s="8">
        <v>1</v>
      </c>
      <c r="CN7" s="8">
        <v>1</v>
      </c>
      <c r="CO7" s="8">
        <v>1</v>
      </c>
      <c r="CP7" s="8">
        <v>1</v>
      </c>
      <c r="CQ7" s="8">
        <v>1</v>
      </c>
      <c r="CR7" s="8">
        <v>1</v>
      </c>
      <c r="CS7" s="8">
        <v>1</v>
      </c>
      <c r="CT7" s="8">
        <v>1</v>
      </c>
      <c r="CU7" s="176">
        <v>21965948582.820004</v>
      </c>
      <c r="CV7" s="26">
        <f aca="true" t="shared" si="14" ref="CV7:CV75">(CU7-CG7)/CU7</f>
        <v>1</v>
      </c>
      <c r="CW7" s="182">
        <v>1</v>
      </c>
      <c r="CX7" s="182">
        <v>1</v>
      </c>
      <c r="CY7" s="182">
        <f aca="true" t="shared" si="15" ref="CY7:CY75">(CZ7-DA7)/CZ7</f>
        <v>1</v>
      </c>
      <c r="CZ7" s="187">
        <v>1835157478.728</v>
      </c>
      <c r="DA7" s="187">
        <v>0</v>
      </c>
      <c r="DB7" s="187">
        <v>1649778888.396</v>
      </c>
      <c r="DC7" s="8">
        <f>(DB7-DE7)/DB7</f>
        <v>0.7780697917695043</v>
      </c>
      <c r="DD7" s="100">
        <v>1835157478.728</v>
      </c>
      <c r="DE7" s="100">
        <v>366135772.236</v>
      </c>
      <c r="DF7" s="182">
        <v>1</v>
      </c>
      <c r="DG7" s="182">
        <v>1</v>
      </c>
      <c r="DH7" s="182">
        <v>1</v>
      </c>
      <c r="DI7" s="182">
        <v>1</v>
      </c>
      <c r="DJ7" s="182">
        <v>1</v>
      </c>
      <c r="DK7" s="182">
        <v>1</v>
      </c>
      <c r="DL7" s="182">
        <v>1</v>
      </c>
      <c r="DM7" s="8">
        <v>1</v>
      </c>
      <c r="DN7" s="26">
        <f aca="true" t="shared" si="16" ref="DN7:DN74">(DO7-DP7)/DO7</f>
        <v>1</v>
      </c>
      <c r="DO7" s="199">
        <v>20591917980.516</v>
      </c>
      <c r="DP7" s="187">
        <v>0</v>
      </c>
      <c r="DQ7" s="238">
        <v>1</v>
      </c>
      <c r="DR7" s="238">
        <f aca="true" t="shared" si="17" ref="DR7:DR74">(DS7-DT7)/DS7</f>
        <v>0.710362853387</v>
      </c>
      <c r="DS7" s="223">
        <v>2047696914.0719998</v>
      </c>
      <c r="DT7" s="187">
        <v>593089091.3200595</v>
      </c>
      <c r="DU7" s="238">
        <f aca="true" t="shared" si="18" ref="DU7:DU74">(DV7-DW7)/DV7</f>
        <v>0.756166202373</v>
      </c>
      <c r="DV7" s="229">
        <v>2026442898.9839997</v>
      </c>
      <c r="DW7" s="187">
        <v>494115267.73353577</v>
      </c>
      <c r="DX7" s="238">
        <v>1</v>
      </c>
      <c r="DY7" s="238">
        <v>1</v>
      </c>
      <c r="DZ7" s="238">
        <v>1</v>
      </c>
      <c r="EA7" s="238">
        <v>1</v>
      </c>
      <c r="EB7" s="238">
        <v>1</v>
      </c>
      <c r="EC7" s="238">
        <f aca="true" t="shared" si="19" ref="EC7:EC18">(EE7-ED7)/EE7</f>
        <v>0.8615659012381462</v>
      </c>
      <c r="ED7" s="187">
        <v>349970068.86</v>
      </c>
      <c r="EE7" s="187">
        <v>2528062608.78</v>
      </c>
      <c r="EF7" s="238">
        <f aca="true" t="shared" si="20" ref="EF7:EF19">(EH7-EG7)/EH7</f>
        <v>0.7889251765110619</v>
      </c>
      <c r="EG7" s="187">
        <v>561057731.0359998</v>
      </c>
      <c r="EH7" s="187">
        <v>2658098781.0959997</v>
      </c>
      <c r="EI7" s="187">
        <v>2668430632.2479997</v>
      </c>
      <c r="EJ7" s="238">
        <f aca="true" t="shared" si="21" ref="EJ7:EJ74">(EI7-EK7)/EI7</f>
        <v>0.9900000000016791</v>
      </c>
      <c r="EK7" s="187">
        <v>26684306.317999363</v>
      </c>
      <c r="EL7" s="187">
        <v>2661817899.5880003</v>
      </c>
      <c r="EM7" s="26">
        <f aca="true" t="shared" si="22" ref="EM7:EM19">(EL7-EN7)/EL7</f>
        <v>0.6909404808731159</v>
      </c>
      <c r="EN7" s="187">
        <v>822660160.0500002</v>
      </c>
      <c r="EO7" s="238">
        <f aca="true" t="shared" si="23" ref="EO7:EO74">(EQ7-EP7)/EQ7</f>
        <v>0.9719970530780574</v>
      </c>
      <c r="EP7" s="187">
        <v>778187062.93</v>
      </c>
      <c r="EQ7" s="187">
        <v>27789470340.359997</v>
      </c>
      <c r="ER7" s="343">
        <f aca="true" t="shared" si="24" ref="ER7:ER35">(EQ7-EP7)/EQ7</f>
        <v>0.9719970530780574</v>
      </c>
      <c r="ES7" s="238">
        <f aca="true" t="shared" si="25" ref="ES7:ES18">(EU7-ET7)/EU7</f>
        <v>0.7400873966528061</v>
      </c>
      <c r="ET7" s="187">
        <v>831310593.9660006</v>
      </c>
      <c r="EU7" s="187">
        <v>3198423559.5360003</v>
      </c>
      <c r="EV7" s="187">
        <v>2745398352.96</v>
      </c>
      <c r="EW7" s="238">
        <f aca="true" t="shared" si="26" ref="EW7:EW74">(EV7-EX7)/EV7</f>
        <v>1</v>
      </c>
      <c r="EX7" s="187">
        <v>0</v>
      </c>
      <c r="EY7" s="187">
        <v>2767795709.1959996</v>
      </c>
      <c r="EZ7" s="238">
        <f t="shared" si="2"/>
        <v>0.8729509594990494</v>
      </c>
      <c r="FA7" s="187">
        <v>351645789.15599966</v>
      </c>
      <c r="FB7" s="187">
        <v>3500878203.156</v>
      </c>
      <c r="FC7" s="238">
        <f t="shared" si="3"/>
        <v>0.8584312384294863</v>
      </c>
      <c r="FD7" s="187">
        <v>495614991.63</v>
      </c>
      <c r="FE7" s="26">
        <v>1</v>
      </c>
      <c r="FF7" s="26">
        <v>1</v>
      </c>
      <c r="FG7" s="26">
        <v>1</v>
      </c>
      <c r="FH7" s="26">
        <f>(FJ7-FI7)/FJ7</f>
        <v>0.8398144331762539</v>
      </c>
      <c r="FI7" s="187">
        <v>490642388.73</v>
      </c>
      <c r="FJ7" s="187">
        <v>3062962528.14</v>
      </c>
      <c r="FK7" s="26">
        <v>1</v>
      </c>
      <c r="FL7" s="26">
        <v>1</v>
      </c>
      <c r="FM7" s="26">
        <v>1</v>
      </c>
      <c r="FN7" s="26">
        <f>(FP7-FO7)/FP7</f>
        <v>0.9371948276162579</v>
      </c>
      <c r="FO7" s="187">
        <v>249340011.96799994</v>
      </c>
      <c r="FP7" s="187">
        <v>3970055371.308</v>
      </c>
      <c r="FQ7" s="26">
        <f>(FS7-FR7)/FS7</f>
        <v>0.9385298736575938</v>
      </c>
      <c r="FR7" s="187">
        <f>SUM(FO7,FI7,FD7,FA7,EX7,ET7)</f>
        <v>2418553775.4500003</v>
      </c>
      <c r="FS7" s="187">
        <v>39345189596.292</v>
      </c>
      <c r="FT7" s="238">
        <f>(FV7-FU7)/FV7</f>
        <v>0.839280342961</v>
      </c>
      <c r="FU7" s="187">
        <v>636451595.3438993</v>
      </c>
      <c r="FV7" s="187">
        <v>3960010910.112</v>
      </c>
      <c r="FW7" s="238">
        <v>1</v>
      </c>
      <c r="FX7" s="238">
        <v>1</v>
      </c>
      <c r="FY7" s="26">
        <f t="shared" si="5"/>
        <v>0.887270225835</v>
      </c>
      <c r="FZ7" s="187">
        <v>2982911865.5759997</v>
      </c>
      <c r="GA7" s="187">
        <v>336262980.96048117</v>
      </c>
      <c r="GB7" s="187">
        <v>972714576.3004818</v>
      </c>
      <c r="GC7" s="26">
        <f>(GD7-GE7)/GD7</f>
        <v>0.991505528109</v>
      </c>
      <c r="GD7" s="100">
        <v>2918957067.492</v>
      </c>
      <c r="GE7" s="100">
        <v>24794998.760846615</v>
      </c>
      <c r="GF7" s="26">
        <v>1</v>
      </c>
      <c r="GG7" s="26">
        <v>1</v>
      </c>
      <c r="GH7" s="26">
        <v>1</v>
      </c>
      <c r="GI7" s="26">
        <v>1</v>
      </c>
      <c r="GJ7" s="26">
        <v>1</v>
      </c>
      <c r="GK7" s="26">
        <v>1</v>
      </c>
      <c r="GL7" s="26">
        <f>(GM7-GN7)/GM7</f>
        <v>0.9800637221098781</v>
      </c>
      <c r="GM7" s="100">
        <v>4786757218.572</v>
      </c>
      <c r="GN7" s="100">
        <v>95430122.10199833</v>
      </c>
      <c r="GO7" s="26">
        <f>(GP7-GQ7)/GP7</f>
        <v>0.9746586646114589</v>
      </c>
      <c r="GP7" s="100">
        <v>43128733368.228004</v>
      </c>
      <c r="GQ7" s="187">
        <f>FU7+GA7+GE7+GN7</f>
        <v>1092939697.1672254</v>
      </c>
      <c r="GR7" s="26">
        <f>(GS7-GT7)/GS7</f>
        <v>0.8837325273121347</v>
      </c>
      <c r="GS7" s="100">
        <v>4257238609.4160004</v>
      </c>
      <c r="GT7" s="100">
        <v>494978373.7460003</v>
      </c>
      <c r="GU7" s="26">
        <v>1</v>
      </c>
      <c r="GV7" s="26">
        <v>1</v>
      </c>
      <c r="GW7" s="100">
        <v>4197099599.8440003</v>
      </c>
      <c r="GX7" s="26">
        <f aca="true" t="shared" si="27" ref="GX7:GX19">(GW7-GY7)/GW7</f>
        <v>0.9066948672391393</v>
      </c>
      <c r="GY7" s="100">
        <v>391610935.3740001</v>
      </c>
      <c r="GZ7" s="100">
        <v>4053877769.207999</v>
      </c>
      <c r="HA7" s="26">
        <f aca="true" t="shared" si="28" ref="HA7:HA19">(GZ7-HB7)/GZ7</f>
        <v>0.9431828467455253</v>
      </c>
      <c r="HB7" s="100">
        <v>230329794.48799896</v>
      </c>
      <c r="HC7" s="26">
        <v>1</v>
      </c>
      <c r="HD7" s="26">
        <v>1</v>
      </c>
      <c r="HE7" s="26">
        <v>1</v>
      </c>
      <c r="HF7" s="26">
        <v>1</v>
      </c>
      <c r="HG7" s="26">
        <v>1</v>
      </c>
      <c r="HH7" s="26">
        <v>1</v>
      </c>
      <c r="HI7" s="26">
        <v>1</v>
      </c>
      <c r="HJ7" s="26">
        <f t="shared" si="6"/>
        <v>0.9757402711363315</v>
      </c>
      <c r="HK7" s="187">
        <v>46040048917.476006</v>
      </c>
      <c r="HL7" s="187">
        <f>GT7+GY7+HB7</f>
        <v>1116919103.6079993</v>
      </c>
      <c r="HM7" s="26">
        <v>1</v>
      </c>
      <c r="HN7" s="187"/>
      <c r="HO7" s="26">
        <v>1</v>
      </c>
      <c r="HP7" s="26">
        <v>1</v>
      </c>
      <c r="HQ7" s="26">
        <v>1</v>
      </c>
      <c r="HR7" s="26">
        <v>1</v>
      </c>
      <c r="HS7" s="26">
        <v>1</v>
      </c>
      <c r="HT7" s="26">
        <v>1</v>
      </c>
      <c r="HU7" s="26">
        <v>1</v>
      </c>
      <c r="HV7" s="26">
        <v>1</v>
      </c>
      <c r="HW7" s="26">
        <v>1</v>
      </c>
      <c r="HX7" s="26">
        <v>1</v>
      </c>
      <c r="HY7" s="26">
        <f aca="true" t="shared" si="29" ref="HY7:HY16">(HZ7-IA7)/HZ7</f>
        <v>1</v>
      </c>
      <c r="HZ7" s="187">
        <v>5164782111.924001</v>
      </c>
      <c r="IA7" s="187"/>
      <c r="IB7" s="187">
        <v>52682064193.271996</v>
      </c>
      <c r="IC7" s="26">
        <f t="shared" si="7"/>
        <v>1</v>
      </c>
      <c r="ID7" s="28">
        <f aca="true" t="shared" si="30" ref="ID7:ID19">(IE7-IF7)/IE7</f>
        <v>0.9699992152423952</v>
      </c>
      <c r="IE7" s="187">
        <v>5279646524.508</v>
      </c>
      <c r="IF7" s="187">
        <v>158393538.97800064</v>
      </c>
      <c r="IG7" s="26">
        <v>1</v>
      </c>
      <c r="IH7" s="26">
        <f aca="true" t="shared" si="31" ref="IH7:IH16">(II7-IJ7)/II7</f>
        <v>0.9198722751966972</v>
      </c>
      <c r="II7" s="346">
        <v>4961793943.332</v>
      </c>
      <c r="IJ7" s="187">
        <v>397577259.6220007</v>
      </c>
      <c r="IK7" s="26">
        <v>1</v>
      </c>
    </row>
    <row r="8" spans="1:245" s="132" customFormat="1" ht="15.75">
      <c r="A8" s="17" t="s">
        <v>5</v>
      </c>
      <c r="B8" s="149">
        <f>B9+B15+B17</f>
        <v>0</v>
      </c>
      <c r="C8" s="149">
        <f>C9+C15+C17</f>
        <v>1.3969838619232178E-08</v>
      </c>
      <c r="D8" s="5">
        <v>0.9999999999954094</v>
      </c>
      <c r="E8" s="27" t="e">
        <f>(#REF!-C8)/#REF!</f>
        <v>#REF!</v>
      </c>
      <c r="F8" s="24">
        <v>1.0000000000000906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24">
        <v>1.0000000000000702</v>
      </c>
      <c r="T8" s="5">
        <v>0.9514839468915723</v>
      </c>
      <c r="U8" s="13">
        <v>2530830611.7480006</v>
      </c>
      <c r="V8" s="150">
        <f>V9+V15+V17</f>
        <v>15340789.539999995</v>
      </c>
      <c r="W8" s="5">
        <f t="shared" si="8"/>
        <v>0.9939384368638546</v>
      </c>
      <c r="X8" s="5">
        <v>1</v>
      </c>
      <c r="Y8" s="5">
        <v>1</v>
      </c>
      <c r="Z8" s="5">
        <v>0.9420733473603042</v>
      </c>
      <c r="AA8" s="13">
        <v>1636310796.924</v>
      </c>
      <c r="AB8" s="150">
        <f>AB9+AB15+AB17</f>
        <v>10675599.430000005</v>
      </c>
      <c r="AC8" s="5"/>
      <c r="AD8" s="5"/>
      <c r="AE8" s="5"/>
      <c r="AF8" s="5"/>
      <c r="AG8" s="5">
        <f t="shared" si="9"/>
        <v>0.9934758118995068</v>
      </c>
      <c r="AH8" s="5">
        <v>0.9673738688738791</v>
      </c>
      <c r="AI8" s="13">
        <v>1560163379.508</v>
      </c>
      <c r="AJ8" s="13">
        <f>AJ9+AJ15+AJ17</f>
        <v>4781556.359999998</v>
      </c>
      <c r="AK8" s="5">
        <v>1</v>
      </c>
      <c r="AL8" s="151">
        <v>1</v>
      </c>
      <c r="AM8" s="151">
        <v>1</v>
      </c>
      <c r="AN8" s="5">
        <v>1</v>
      </c>
      <c r="AO8" s="5">
        <v>1</v>
      </c>
      <c r="AP8" s="5">
        <f t="shared" si="10"/>
        <v>0.9969352207449531</v>
      </c>
      <c r="AQ8" s="5">
        <v>1</v>
      </c>
      <c r="AR8" s="5">
        <v>0.9888953679539451</v>
      </c>
      <c r="AS8" s="13">
        <v>3401125102.1519995</v>
      </c>
      <c r="AT8" s="13">
        <f>AT9+AT15+AT17</f>
        <v>-0.00999999999476131</v>
      </c>
      <c r="AU8" s="5">
        <f t="shared" si="11"/>
        <v>1.0000000000029403</v>
      </c>
      <c r="AV8" s="5">
        <v>0.9887830928653425</v>
      </c>
      <c r="AW8" s="13">
        <v>27301844763.588</v>
      </c>
      <c r="AX8" s="13">
        <f>AX9+AX15+AX17</f>
        <v>-0.010000000707805157</v>
      </c>
      <c r="AY8" s="27">
        <f t="shared" si="0"/>
        <v>1.0000000000003662</v>
      </c>
      <c r="AZ8" s="5">
        <v>0.9463009845999019</v>
      </c>
      <c r="BA8" s="13">
        <v>3430038571.092</v>
      </c>
      <c r="BB8" s="13">
        <f>BB9+BB15+BB17</f>
        <v>3658068.5200000084</v>
      </c>
      <c r="BC8" s="5">
        <f t="shared" si="12"/>
        <v>0.9989335197129181</v>
      </c>
      <c r="BD8" s="5">
        <v>1</v>
      </c>
      <c r="BE8" s="151">
        <v>1</v>
      </c>
      <c r="BF8" s="5">
        <v>1</v>
      </c>
      <c r="BG8" s="5">
        <v>1</v>
      </c>
      <c r="BH8" s="5">
        <v>1</v>
      </c>
      <c r="BI8" s="151">
        <v>1</v>
      </c>
      <c r="BJ8" s="5">
        <v>1</v>
      </c>
      <c r="BK8" s="5">
        <v>1</v>
      </c>
      <c r="BL8" s="5">
        <v>1</v>
      </c>
      <c r="BM8" s="5">
        <v>1</v>
      </c>
      <c r="BN8" s="5">
        <v>1</v>
      </c>
      <c r="BO8" s="5">
        <v>0.9954698672335016</v>
      </c>
      <c r="BP8" s="13">
        <v>36744562305.768</v>
      </c>
      <c r="BQ8" s="13">
        <f>BQ9+BQ15+BQ17</f>
        <v>8.381903171539307E-09</v>
      </c>
      <c r="BR8" s="27">
        <f t="shared" si="1"/>
        <v>1</v>
      </c>
      <c r="BS8" s="5">
        <v>1</v>
      </c>
      <c r="BT8" s="5">
        <v>1</v>
      </c>
      <c r="BU8" s="5">
        <v>1</v>
      </c>
      <c r="BV8" s="5">
        <v>1</v>
      </c>
      <c r="BW8" s="5">
        <v>1</v>
      </c>
      <c r="BX8" s="5">
        <v>1</v>
      </c>
      <c r="BY8" s="5">
        <v>1</v>
      </c>
      <c r="BZ8" s="5">
        <v>1</v>
      </c>
      <c r="CA8" s="5">
        <v>1</v>
      </c>
      <c r="CB8" s="13" t="e">
        <f>CB9+CB15+CB17</f>
        <v>#REF!</v>
      </c>
      <c r="CC8" s="5">
        <v>1</v>
      </c>
      <c r="CD8" s="5">
        <v>1</v>
      </c>
      <c r="CE8" s="152">
        <v>1</v>
      </c>
      <c r="CF8" s="27">
        <v>1</v>
      </c>
      <c r="CG8" s="150">
        <f>CG9+CG15+CG17</f>
        <v>1.7601996660232544E-07</v>
      </c>
      <c r="CH8" s="150">
        <v>4523143210.392</v>
      </c>
      <c r="CI8" s="246">
        <f t="shared" si="13"/>
        <v>1</v>
      </c>
      <c r="CJ8" s="246">
        <v>1</v>
      </c>
      <c r="CK8" s="246">
        <v>1</v>
      </c>
      <c r="CL8" s="246">
        <v>1</v>
      </c>
      <c r="CM8" s="246">
        <v>1</v>
      </c>
      <c r="CN8" s="246">
        <v>1</v>
      </c>
      <c r="CO8" s="246">
        <v>1</v>
      </c>
      <c r="CP8" s="246">
        <v>1</v>
      </c>
      <c r="CQ8" s="246">
        <v>1</v>
      </c>
      <c r="CR8" s="246">
        <v>1</v>
      </c>
      <c r="CS8" s="246">
        <v>1</v>
      </c>
      <c r="CT8" s="246">
        <v>1</v>
      </c>
      <c r="CU8" s="247">
        <v>56397441846.268</v>
      </c>
      <c r="CV8" s="248">
        <f t="shared" si="14"/>
        <v>1</v>
      </c>
      <c r="CW8" s="249">
        <v>1</v>
      </c>
      <c r="CX8" s="249">
        <v>1</v>
      </c>
      <c r="CY8" s="249">
        <f t="shared" si="15"/>
        <v>1</v>
      </c>
      <c r="CZ8" s="188">
        <f>CZ9+CZ15+CZ17</f>
        <v>4987865675.844</v>
      </c>
      <c r="DA8" s="188">
        <f>DA9+DA15+DA17</f>
        <v>0</v>
      </c>
      <c r="DB8" s="188">
        <f>DB9+DB15+DB17</f>
        <v>4472588610.48</v>
      </c>
      <c r="DC8" s="246">
        <f aca="true" t="shared" si="32" ref="DC8:DC19">(DB8-DE8)/DB8</f>
        <v>0.8334853098930392</v>
      </c>
      <c r="DD8" s="150">
        <f>DD9+DD15+DD17</f>
        <v>4987865675.844</v>
      </c>
      <c r="DE8" s="150">
        <f>DE9+DE15+DE17</f>
        <v>744751706.4499997</v>
      </c>
      <c r="DF8" s="249">
        <v>1</v>
      </c>
      <c r="DG8" s="249">
        <v>1</v>
      </c>
      <c r="DH8" s="249">
        <v>1</v>
      </c>
      <c r="DI8" s="249">
        <v>1</v>
      </c>
      <c r="DJ8" s="249">
        <v>1</v>
      </c>
      <c r="DK8" s="249">
        <v>1</v>
      </c>
      <c r="DL8" s="249">
        <v>1</v>
      </c>
      <c r="DM8" s="246">
        <v>1</v>
      </c>
      <c r="DN8" s="248">
        <f t="shared" si="16"/>
        <v>0.9999999999999658</v>
      </c>
      <c r="DO8" s="250">
        <v>58435890900.348</v>
      </c>
      <c r="DP8" s="188">
        <f>DP9+DP15+DP17</f>
        <v>0.001999950036406517</v>
      </c>
      <c r="DQ8" s="251">
        <v>1</v>
      </c>
      <c r="DR8" s="251">
        <f t="shared" si="17"/>
        <v>0.9968994786974897</v>
      </c>
      <c r="DS8" s="222">
        <f>DS9+DS15+DS17</f>
        <v>4452527628.348001</v>
      </c>
      <c r="DT8" s="188">
        <f>DT9+DT15+DT17</f>
        <v>13805156.761707958</v>
      </c>
      <c r="DU8" s="251">
        <f t="shared" si="18"/>
        <v>0.9967237381635673</v>
      </c>
      <c r="DV8" s="228">
        <f>DV9+DV15+DV17</f>
        <v>3845350808.5200005</v>
      </c>
      <c r="DW8" s="188">
        <f>DW9+DW15+DW17</f>
        <v>12598376.101649906</v>
      </c>
      <c r="DX8" s="251">
        <v>1</v>
      </c>
      <c r="DY8" s="251">
        <v>1</v>
      </c>
      <c r="DZ8" s="251">
        <v>1</v>
      </c>
      <c r="EA8" s="251">
        <v>1</v>
      </c>
      <c r="EB8" s="251">
        <v>1</v>
      </c>
      <c r="EC8" s="251">
        <f t="shared" si="19"/>
        <v>1.0000000000681162</v>
      </c>
      <c r="ED8" s="188">
        <f>ED9+ED15+ED17</f>
        <v>-0.26170185673981905</v>
      </c>
      <c r="EE8" s="188">
        <f>EE9+EE15+EE17</f>
        <v>3841994769.408</v>
      </c>
      <c r="EF8" s="251">
        <f t="shared" si="20"/>
        <v>0.998959096565158</v>
      </c>
      <c r="EG8" s="188">
        <f>EG9+EG15+EG17</f>
        <v>5513132.21</v>
      </c>
      <c r="EH8" s="188">
        <v>5296487671.632</v>
      </c>
      <c r="EI8" s="188">
        <v>5829980276.568001</v>
      </c>
      <c r="EJ8" s="251">
        <f t="shared" si="21"/>
        <v>0.999912366688091</v>
      </c>
      <c r="EK8" s="188">
        <f>EK9+EK15+EK17</f>
        <v>510900.48</v>
      </c>
      <c r="EL8" s="188">
        <v>6658015443.78</v>
      </c>
      <c r="EM8" s="248">
        <f t="shared" si="22"/>
        <v>0.9830737243685306</v>
      </c>
      <c r="EN8" s="188">
        <f>EN9+EN15+EN17</f>
        <v>112695404.56</v>
      </c>
      <c r="EO8" s="251">
        <f t="shared" si="23"/>
        <v>0.9981394022552225</v>
      </c>
      <c r="EP8" s="188">
        <f>EP9+EP15+EP17</f>
        <v>106006834.18796112</v>
      </c>
      <c r="EQ8" s="188">
        <f>EQ9+EQ15+EQ17</f>
        <v>56974611780.276</v>
      </c>
      <c r="ER8" s="237">
        <f t="shared" si="24"/>
        <v>0.9981394022552225</v>
      </c>
      <c r="ES8" s="251">
        <f t="shared" si="25"/>
        <v>0.9830853096050634</v>
      </c>
      <c r="ET8" s="188">
        <f>ET9+ET15+ET17</f>
        <v>90328931.54</v>
      </c>
      <c r="EU8" s="188">
        <f>EU9+EU15+EU17</f>
        <v>5340265144.139999</v>
      </c>
      <c r="EV8" s="188">
        <f>EV9+EV15+EV17</f>
        <v>4224260188.7519994</v>
      </c>
      <c r="EW8" s="251">
        <f t="shared" si="26"/>
        <v>1</v>
      </c>
      <c r="EX8" s="188">
        <f>EX9+EX15+EX17</f>
        <v>0</v>
      </c>
      <c r="EY8" s="188">
        <f>EY9+EY15+EY17</f>
        <v>5428733482.74</v>
      </c>
      <c r="EZ8" s="251">
        <f t="shared" si="2"/>
        <v>0.9757039061579739</v>
      </c>
      <c r="FA8" s="188">
        <f>FA9+FA15+FA17</f>
        <v>131897018.13999999</v>
      </c>
      <c r="FB8" s="188">
        <f>FB9+FB15+FB17</f>
        <v>4356899702.483999</v>
      </c>
      <c r="FC8" s="251">
        <f t="shared" si="3"/>
        <v>0.9840963790581418</v>
      </c>
      <c r="FD8" s="188">
        <f>FD9+FD15+FD17</f>
        <v>69290481.35</v>
      </c>
      <c r="FE8" s="248">
        <v>1</v>
      </c>
      <c r="FF8" s="248">
        <v>1</v>
      </c>
      <c r="FG8" s="248">
        <v>1</v>
      </c>
      <c r="FH8" s="248">
        <f aca="true" t="shared" si="33" ref="FH8:FH19">(FJ8-FI8)/FJ8</f>
        <v>0.9515274721712913</v>
      </c>
      <c r="FI8" s="188">
        <f>FI9+FI15+FI17</f>
        <v>211704222.452</v>
      </c>
      <c r="FJ8" s="188">
        <f>FJ9+FJ15+FJ17</f>
        <v>4367509431.323999</v>
      </c>
      <c r="FK8" s="248">
        <v>1</v>
      </c>
      <c r="FL8" s="248">
        <v>1</v>
      </c>
      <c r="FM8" s="248">
        <v>1</v>
      </c>
      <c r="FN8" s="248">
        <f t="shared" si="4"/>
        <v>0.9559913055254105</v>
      </c>
      <c r="FO8" s="188">
        <f>FO9+FO15+FO17</f>
        <v>223342527.0819997</v>
      </c>
      <c r="FP8" s="188">
        <f>FP9+FP15+FP17</f>
        <v>5074963703.16</v>
      </c>
      <c r="FQ8" s="248">
        <f aca="true" t="shared" si="34" ref="FQ8:FQ75">(FS8-FR8)/FS8</f>
        <v>0.9863682800385205</v>
      </c>
      <c r="FR8" s="188">
        <f>FR9+FR15+FR17</f>
        <v>726563180.5639997</v>
      </c>
      <c r="FS8" s="188">
        <f>FS9+FS15+FS17</f>
        <v>53299450298.064</v>
      </c>
      <c r="FT8" s="251">
        <f aca="true" t="shared" si="35" ref="FT8:FT74">(FV8-FU8)/FV8</f>
        <v>0.9586844188062331</v>
      </c>
      <c r="FU8" s="188">
        <f>FU9+FU15+FU17</f>
        <v>224616716.24753565</v>
      </c>
      <c r="FV8" s="188">
        <f>FV9+FV15+FV17</f>
        <v>5436610347.9</v>
      </c>
      <c r="FW8" s="251">
        <v>1</v>
      </c>
      <c r="FX8" s="251">
        <v>1</v>
      </c>
      <c r="FY8" s="248">
        <f t="shared" si="5"/>
        <v>0.9259729667440898</v>
      </c>
      <c r="FZ8" s="188">
        <f>FZ9+FZ15+FZ16+FZ17</f>
        <v>4675924583.879999</v>
      </c>
      <c r="GA8" s="188">
        <f>GA9+GA15+GA17</f>
        <v>346144824.6730125</v>
      </c>
      <c r="GB8" s="188">
        <v>1400886072.9053626</v>
      </c>
      <c r="GC8" s="248">
        <f aca="true" t="shared" si="36" ref="GC8:GC19">(GD8-GE8)/GD8</f>
        <v>0.9934806439004555</v>
      </c>
      <c r="GD8" s="188">
        <v>4489165344.396</v>
      </c>
      <c r="GE8" s="188">
        <f>GE9+GE15+GE17</f>
        <v>29266467.469851494</v>
      </c>
      <c r="GF8" s="248">
        <v>1</v>
      </c>
      <c r="GG8" s="248">
        <v>1</v>
      </c>
      <c r="GH8" s="248">
        <v>1</v>
      </c>
      <c r="GI8" s="248">
        <v>1</v>
      </c>
      <c r="GJ8" s="248">
        <v>1</v>
      </c>
      <c r="GK8" s="248">
        <v>1</v>
      </c>
      <c r="GL8" s="248">
        <f aca="true" t="shared" si="37" ref="GL8:GL62">(GM8-GN8)/GM8</f>
        <v>0.9828912005211476</v>
      </c>
      <c r="GM8" s="150">
        <f>SUM(GM10:GM17)</f>
        <v>9806796262.787998</v>
      </c>
      <c r="GN8" s="150">
        <f>SUM(GN10:GN17)</f>
        <v>167782510.78999907</v>
      </c>
      <c r="GO8" s="248">
        <f aca="true" t="shared" si="38" ref="GO8:GO74">(GP8-GQ8)/GP8</f>
        <v>0.9894941592064338</v>
      </c>
      <c r="GP8" s="150">
        <f>SUM(GP10:GP17)</f>
        <v>73084157114.83199</v>
      </c>
      <c r="GQ8" s="150">
        <f>SUM(GQ10:GQ17)</f>
        <v>767810519.1803986</v>
      </c>
      <c r="GR8" s="248">
        <f aca="true" t="shared" si="39" ref="GR8:GR18">(GS8-GT8)/GS8</f>
        <v>0.8763214042883269</v>
      </c>
      <c r="GS8" s="150">
        <f>GS9+GS15+GS16</f>
        <v>7665119363.904</v>
      </c>
      <c r="GT8" s="150">
        <f>SUM(GT10:GT17)</f>
        <v>948011198.8899995</v>
      </c>
      <c r="GU8" s="248">
        <v>1</v>
      </c>
      <c r="GV8" s="248">
        <v>1</v>
      </c>
      <c r="GW8" s="150">
        <f>SUM(GW10:GW17)</f>
        <v>6115112392.691999</v>
      </c>
      <c r="GX8" s="26">
        <f>(GW8-GY8)/GW8</f>
        <v>0.9066948672410545</v>
      </c>
      <c r="GY8" s="150">
        <f>SUM(GY10:GY17)</f>
        <v>570571373.6359999</v>
      </c>
      <c r="GZ8" s="150">
        <f>SUM(GZ10:GZ17)</f>
        <v>5411465314.4279995</v>
      </c>
      <c r="HA8" s="26">
        <f>(GZ8-HB8)/GZ8</f>
        <v>0.9431828467427773</v>
      </c>
      <c r="HB8" s="150">
        <f>SUM(HB10:HB17)</f>
        <v>307464054.1159998</v>
      </c>
      <c r="HC8" s="248">
        <v>1</v>
      </c>
      <c r="HD8" s="248">
        <v>1</v>
      </c>
      <c r="HE8" s="248">
        <v>1</v>
      </c>
      <c r="HF8" s="248">
        <v>1</v>
      </c>
      <c r="HG8" s="248">
        <v>1</v>
      </c>
      <c r="HH8" s="248">
        <v>1</v>
      </c>
      <c r="HI8" s="248">
        <v>1</v>
      </c>
      <c r="HJ8" s="248">
        <f t="shared" si="6"/>
        <v>0.9785621915275904</v>
      </c>
      <c r="HK8" s="150">
        <f>SUM(HK10:HK17)</f>
        <v>85178791898.99998</v>
      </c>
      <c r="HL8" s="150">
        <f>SUM(HL10:HL17)</f>
        <v>1826046626.6419992</v>
      </c>
      <c r="HM8" s="248">
        <v>1</v>
      </c>
      <c r="HN8" s="150">
        <f>SUM(HN10:HN17)</f>
        <v>0</v>
      </c>
      <c r="HO8" s="248">
        <v>1</v>
      </c>
      <c r="HP8" s="248">
        <v>1</v>
      </c>
      <c r="HQ8" s="248">
        <v>1</v>
      </c>
      <c r="HR8" s="248">
        <v>1</v>
      </c>
      <c r="HS8" s="248">
        <v>1</v>
      </c>
      <c r="HT8" s="248">
        <v>1</v>
      </c>
      <c r="HU8" s="248">
        <v>1</v>
      </c>
      <c r="HV8" s="248">
        <v>1</v>
      </c>
      <c r="HW8" s="248">
        <v>1</v>
      </c>
      <c r="HX8" s="248">
        <v>1</v>
      </c>
      <c r="HY8" s="248">
        <f t="shared" si="29"/>
        <v>1</v>
      </c>
      <c r="HZ8" s="150">
        <v>11111996514.899998</v>
      </c>
      <c r="IA8" s="150">
        <f>SUM(IA10:IA17)</f>
        <v>0</v>
      </c>
      <c r="IB8" s="150">
        <v>100101618398.808</v>
      </c>
      <c r="IC8" s="248">
        <f t="shared" si="7"/>
        <v>1</v>
      </c>
      <c r="ID8" s="28">
        <f t="shared" si="30"/>
        <v>0.9699992152417616</v>
      </c>
      <c r="IE8" s="187">
        <f>SUM(IE10:IE17)</f>
        <v>11167524582.636</v>
      </c>
      <c r="IF8" s="150">
        <f>SUM(IF10:IF17)</f>
        <v>335034501.2859996</v>
      </c>
      <c r="IG8" s="248">
        <v>1</v>
      </c>
      <c r="IH8" s="248">
        <f t="shared" si="31"/>
        <v>0.9198722751958993</v>
      </c>
      <c r="II8" s="150">
        <f>SUM(II10:II17)</f>
        <v>8092057815.684</v>
      </c>
      <c r="IJ8" s="150">
        <f>SUM(IJ10:IJ17)</f>
        <v>648398181.7539992</v>
      </c>
      <c r="IK8" s="248">
        <v>1</v>
      </c>
    </row>
    <row r="9" spans="1:245" s="132" customFormat="1" ht="15.75">
      <c r="A9" s="62" t="s">
        <v>6</v>
      </c>
      <c r="B9" s="149">
        <f>SUM(B10:B14)</f>
        <v>0</v>
      </c>
      <c r="C9" s="149">
        <f>SUM(C10:C14)</f>
        <v>1.4901161193847656E-08</v>
      </c>
      <c r="D9" s="5">
        <v>0.9999999999965877</v>
      </c>
      <c r="E9" s="27" t="e">
        <f>(#REF!-C9)/#REF!</f>
        <v>#REF!</v>
      </c>
      <c r="F9" s="24">
        <v>1.0000000000005984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24">
        <v>1.000000000000304</v>
      </c>
      <c r="T9" s="5">
        <v>0.951483946890027</v>
      </c>
      <c r="U9" s="13">
        <v>2331105695.2560005</v>
      </c>
      <c r="V9" s="150">
        <f>SUM(V10:V14)</f>
        <v>12448281.649999995</v>
      </c>
      <c r="W9" s="5">
        <f t="shared" si="8"/>
        <v>0.9946599239685556</v>
      </c>
      <c r="X9" s="5">
        <v>1</v>
      </c>
      <c r="Y9" s="5">
        <v>1</v>
      </c>
      <c r="Z9" s="5">
        <v>0.9420733473585764</v>
      </c>
      <c r="AA9" s="13">
        <v>1475148182.184</v>
      </c>
      <c r="AB9" s="150">
        <f>SUM(AB10:AB14)</f>
        <v>8076516.460000005</v>
      </c>
      <c r="AC9" s="5"/>
      <c r="AD9" s="5"/>
      <c r="AE9" s="5"/>
      <c r="AF9" s="5"/>
      <c r="AG9" s="5">
        <f t="shared" si="9"/>
        <v>0.9945249456579728</v>
      </c>
      <c r="AH9" s="5">
        <v>0.9673738688699001</v>
      </c>
      <c r="AI9" s="13">
        <v>1413284177.892</v>
      </c>
      <c r="AJ9" s="13">
        <f>SUM(AJ10:AJ14)</f>
        <v>3836943.879999998</v>
      </c>
      <c r="AK9" s="5">
        <v>1</v>
      </c>
      <c r="AL9" s="151">
        <v>1</v>
      </c>
      <c r="AM9" s="151">
        <v>1</v>
      </c>
      <c r="AN9" s="5">
        <v>1</v>
      </c>
      <c r="AO9" s="5">
        <v>1</v>
      </c>
      <c r="AP9" s="5">
        <f t="shared" si="10"/>
        <v>0.9972850867928607</v>
      </c>
      <c r="AQ9" s="5">
        <v>1</v>
      </c>
      <c r="AR9" s="5">
        <v>0.988895367953196</v>
      </c>
      <c r="AS9" s="13">
        <v>3086210969.0399995</v>
      </c>
      <c r="AT9" s="13">
        <f>SUM(AT10:AT14)</f>
        <v>0</v>
      </c>
      <c r="AU9" s="5">
        <f t="shared" si="11"/>
        <v>1</v>
      </c>
      <c r="AV9" s="5">
        <v>0.9889762596489734</v>
      </c>
      <c r="AW9" s="13">
        <v>25302453369.924</v>
      </c>
      <c r="AX9" s="13">
        <f>SUM(AX10:AX14)</f>
        <v>-9.313225746154785E-10</v>
      </c>
      <c r="AY9" s="27">
        <f t="shared" si="0"/>
        <v>1</v>
      </c>
      <c r="AZ9" s="5">
        <v>0.9463009845983893</v>
      </c>
      <c r="BA9" s="13">
        <v>3012829949.0039997</v>
      </c>
      <c r="BB9" s="13">
        <f>SUM(BB10:BB14)</f>
        <v>2835484.6400000066</v>
      </c>
      <c r="BC9" s="5">
        <f t="shared" si="12"/>
        <v>0.9990588633650109</v>
      </c>
      <c r="BD9" s="5">
        <v>1</v>
      </c>
      <c r="BE9" s="151">
        <v>1</v>
      </c>
      <c r="BF9" s="5">
        <v>1</v>
      </c>
      <c r="BG9" s="5">
        <v>1</v>
      </c>
      <c r="BH9" s="5">
        <v>1</v>
      </c>
      <c r="BI9" s="151">
        <v>1</v>
      </c>
      <c r="BJ9" s="5">
        <v>1</v>
      </c>
      <c r="BK9" s="5">
        <v>1</v>
      </c>
      <c r="BL9" s="5">
        <v>1</v>
      </c>
      <c r="BM9" s="5">
        <v>1</v>
      </c>
      <c r="BN9" s="5">
        <v>1</v>
      </c>
      <c r="BO9" s="5">
        <v>0.995580810710308</v>
      </c>
      <c r="BP9" s="13">
        <v>33085448059.679996</v>
      </c>
      <c r="BQ9" s="13">
        <f>SUM(BQ10:BQ14)</f>
        <v>6.51925802230835E-09</v>
      </c>
      <c r="BR9" s="27">
        <f t="shared" si="1"/>
        <v>1</v>
      </c>
      <c r="BS9" s="5">
        <v>1</v>
      </c>
      <c r="BT9" s="5">
        <v>1</v>
      </c>
      <c r="BU9" s="5">
        <v>1</v>
      </c>
      <c r="BV9" s="5">
        <v>1</v>
      </c>
      <c r="BW9" s="5">
        <v>1</v>
      </c>
      <c r="BX9" s="5">
        <v>1</v>
      </c>
      <c r="BY9" s="5">
        <v>1</v>
      </c>
      <c r="BZ9" s="5">
        <v>1</v>
      </c>
      <c r="CA9" s="5">
        <v>1</v>
      </c>
      <c r="CB9" s="13" t="e">
        <f>SUM(CB10:CB14)</f>
        <v>#REF!</v>
      </c>
      <c r="CC9" s="5">
        <v>1</v>
      </c>
      <c r="CD9" s="5">
        <v>1</v>
      </c>
      <c r="CE9" s="152">
        <v>1</v>
      </c>
      <c r="CF9" s="27">
        <v>1</v>
      </c>
      <c r="CG9" s="150">
        <f>SUM(CG10:CG14)</f>
        <v>0.002000119537115097</v>
      </c>
      <c r="CH9" s="150">
        <v>3670233419.916</v>
      </c>
      <c r="CI9" s="246">
        <f t="shared" si="13"/>
        <v>0.999999999999455</v>
      </c>
      <c r="CJ9" s="246">
        <v>1</v>
      </c>
      <c r="CK9" s="246">
        <v>1</v>
      </c>
      <c r="CL9" s="246">
        <v>1</v>
      </c>
      <c r="CM9" s="246">
        <v>1</v>
      </c>
      <c r="CN9" s="246">
        <v>1</v>
      </c>
      <c r="CO9" s="246">
        <v>1</v>
      </c>
      <c r="CP9" s="246">
        <v>1</v>
      </c>
      <c r="CQ9" s="246">
        <v>1</v>
      </c>
      <c r="CR9" s="246">
        <v>1</v>
      </c>
      <c r="CS9" s="246">
        <v>1</v>
      </c>
      <c r="CT9" s="246">
        <v>1</v>
      </c>
      <c r="CU9" s="247">
        <v>50529236333.757996</v>
      </c>
      <c r="CV9" s="248">
        <f t="shared" si="14"/>
        <v>0.9999999999999605</v>
      </c>
      <c r="CW9" s="249">
        <v>1</v>
      </c>
      <c r="CX9" s="249">
        <v>1</v>
      </c>
      <c r="CY9" s="249">
        <f t="shared" si="15"/>
        <v>1</v>
      </c>
      <c r="CZ9" s="188">
        <f>SUM(CZ10:CZ14)</f>
        <v>4310939873.82</v>
      </c>
      <c r="DA9" s="188">
        <f>SUM(DA10:DA14)</f>
        <v>0</v>
      </c>
      <c r="DB9" s="188">
        <f>SUM(DB10:DB14)</f>
        <v>4168019787.0599995</v>
      </c>
      <c r="DC9" s="246">
        <f t="shared" si="32"/>
        <v>0.8262702261231909</v>
      </c>
      <c r="DD9" s="150">
        <f>SUM(DD10:DD14)</f>
        <v>4310939873.82</v>
      </c>
      <c r="DE9" s="150">
        <f>SUM(DE10:DE14)</f>
        <v>724109135.1199996</v>
      </c>
      <c r="DF9" s="249">
        <v>1</v>
      </c>
      <c r="DG9" s="249">
        <v>1</v>
      </c>
      <c r="DH9" s="249">
        <v>1</v>
      </c>
      <c r="DI9" s="249">
        <v>1</v>
      </c>
      <c r="DJ9" s="249">
        <v>1</v>
      </c>
      <c r="DK9" s="249">
        <v>1</v>
      </c>
      <c r="DL9" s="249">
        <v>1</v>
      </c>
      <c r="DM9" s="246">
        <v>1</v>
      </c>
      <c r="DN9" s="248">
        <f t="shared" si="16"/>
        <v>0.999999999999963</v>
      </c>
      <c r="DO9" s="250">
        <v>54108922706.880005</v>
      </c>
      <c r="DP9" s="188">
        <f>SUM(DP10:DP14)</f>
        <v>0.001999950036406517</v>
      </c>
      <c r="DQ9" s="251">
        <v>1</v>
      </c>
      <c r="DR9" s="251">
        <f t="shared" si="17"/>
        <v>0.9999999999983874</v>
      </c>
      <c r="DS9" s="222">
        <f>SUM(DS10:DS14)</f>
        <v>3913776253.572</v>
      </c>
      <c r="DT9" s="188">
        <f>SUM(DT10:DT14)</f>
        <v>0.006311205215752125</v>
      </c>
      <c r="DU9" s="251">
        <f t="shared" si="18"/>
        <v>0.9999999999967111</v>
      </c>
      <c r="DV9" s="228">
        <f>SUM(DV10:DV14)</f>
        <v>3542174244.42</v>
      </c>
      <c r="DW9" s="188">
        <f>SUM(DW10:DW14)</f>
        <v>0.011649906635284424</v>
      </c>
      <c r="DX9" s="251">
        <v>1</v>
      </c>
      <c r="DY9" s="251">
        <v>1</v>
      </c>
      <c r="DZ9" s="251">
        <v>1</v>
      </c>
      <c r="EA9" s="251">
        <v>1</v>
      </c>
      <c r="EB9" s="251">
        <v>1</v>
      </c>
      <c r="EC9" s="251">
        <f t="shared" si="19"/>
        <v>1</v>
      </c>
      <c r="ED9" s="188">
        <f>SUM(ED10:ED14)</f>
        <v>0</v>
      </c>
      <c r="EE9" s="188">
        <f>SUM(EE10:EE14)</f>
        <v>3743878935.528</v>
      </c>
      <c r="EF9" s="251">
        <f t="shared" si="20"/>
        <v>1</v>
      </c>
      <c r="EG9" s="188">
        <f>SUM(EG10:EG14)</f>
        <v>0</v>
      </c>
      <c r="EH9" s="188">
        <v>4889157669.048</v>
      </c>
      <c r="EI9" s="188">
        <v>5286918003.18</v>
      </c>
      <c r="EJ9" s="251">
        <f t="shared" si="21"/>
        <v>1</v>
      </c>
      <c r="EK9" s="188">
        <f>SUM(EK10:EK14)</f>
        <v>0</v>
      </c>
      <c r="EL9" s="188">
        <v>5553331446</v>
      </c>
      <c r="EM9" s="248">
        <f t="shared" si="22"/>
        <v>1</v>
      </c>
      <c r="EN9" s="188">
        <f>SUM(EN10:EN14)</f>
        <v>0</v>
      </c>
      <c r="EO9" s="251">
        <f t="shared" si="23"/>
        <v>0.9999999999996588</v>
      </c>
      <c r="EP9" s="188">
        <f>SUM(EP10:EP14)</f>
        <v>0.01796111185103655</v>
      </c>
      <c r="EQ9" s="188">
        <f>SUM(EQ10:EQ14)</f>
        <v>52635676272.408005</v>
      </c>
      <c r="ER9" s="237">
        <f t="shared" si="24"/>
        <v>0.9999999999996588</v>
      </c>
      <c r="ES9" s="251">
        <f t="shared" si="25"/>
        <v>1</v>
      </c>
      <c r="ET9" s="188">
        <f>SUM(ET10:ET14)</f>
        <v>0</v>
      </c>
      <c r="EU9" s="188">
        <f>SUM(EU10:EU14)</f>
        <v>4395978443.184</v>
      </c>
      <c r="EV9" s="188">
        <f>SUM(EV10:EV14)</f>
        <v>3348326065.6919994</v>
      </c>
      <c r="EW9" s="251">
        <f t="shared" si="26"/>
        <v>1</v>
      </c>
      <c r="EX9" s="188">
        <f>SUM(EX10:EX14)</f>
        <v>0</v>
      </c>
      <c r="EY9" s="188">
        <f>SUM(EY10:EY14)</f>
        <v>4170182002.512</v>
      </c>
      <c r="EZ9" s="251">
        <f t="shared" si="2"/>
        <v>1</v>
      </c>
      <c r="FA9" s="188">
        <f>SUM(FA10:FA14)</f>
        <v>0</v>
      </c>
      <c r="FB9" s="188">
        <f>SUM(FB10:FB14)</f>
        <v>3914616999.9839997</v>
      </c>
      <c r="FC9" s="251">
        <f t="shared" si="3"/>
        <v>1</v>
      </c>
      <c r="FD9" s="188">
        <f>SUM(FD10:FD14)</f>
        <v>0</v>
      </c>
      <c r="FE9" s="248">
        <v>1</v>
      </c>
      <c r="FF9" s="248">
        <v>1</v>
      </c>
      <c r="FG9" s="248">
        <v>1</v>
      </c>
      <c r="FH9" s="248">
        <f t="shared" si="33"/>
        <v>0.9571604634680702</v>
      </c>
      <c r="FI9" s="188">
        <f>SUM(FI10:FI14)</f>
        <v>180844865.35</v>
      </c>
      <c r="FJ9" s="188">
        <f>SUM(FJ10:FJ14)</f>
        <v>4221447755.748</v>
      </c>
      <c r="FK9" s="248">
        <v>1</v>
      </c>
      <c r="FL9" s="248">
        <v>1</v>
      </c>
      <c r="FM9" s="248">
        <v>1</v>
      </c>
      <c r="FN9" s="248">
        <f>(FP9-FO9)/FP9</f>
        <v>0.960995285059361</v>
      </c>
      <c r="FO9" s="188">
        <f>SUM(FO10:FO14)</f>
        <v>158802828.93199986</v>
      </c>
      <c r="FP9" s="188">
        <f>SUM(FP10:FP14)</f>
        <v>4071375195.888</v>
      </c>
      <c r="FQ9" s="248">
        <f t="shared" si="34"/>
        <v>0.9927658039275635</v>
      </c>
      <c r="FR9" s="188">
        <f>SUM(FR10:FR14)</f>
        <v>339647694.2819998</v>
      </c>
      <c r="FS9" s="188">
        <f>SUM(FS10:FS14)</f>
        <v>46950302546.556</v>
      </c>
      <c r="FT9" s="251">
        <f t="shared" si="35"/>
        <v>0.9887558793516075</v>
      </c>
      <c r="FU9" s="188">
        <f>SUM(FU10:FU14)</f>
        <v>49357710.75832811</v>
      </c>
      <c r="FV9" s="188">
        <f>SUM(FV10:FV14)</f>
        <v>4389646136.124</v>
      </c>
      <c r="FW9" s="251">
        <v>1</v>
      </c>
      <c r="FX9" s="251">
        <v>1</v>
      </c>
      <c r="FY9" s="248">
        <f t="shared" si="5"/>
        <v>0.9289603753384768</v>
      </c>
      <c r="FZ9" s="188">
        <f>SUM(FZ10:FZ14)</f>
        <v>4340859887.424</v>
      </c>
      <c r="GA9" s="188">
        <f>SUM(GA10:GA14)</f>
        <v>308373057.1108633</v>
      </c>
      <c r="GB9" s="188">
        <v>1194846576.2952137</v>
      </c>
      <c r="GC9" s="248">
        <f t="shared" si="36"/>
        <v>0.993535869629946</v>
      </c>
      <c r="GD9" s="188">
        <v>4367059073.904</v>
      </c>
      <c r="GE9" s="188">
        <f>SUM(GE10:GE14)</f>
        <v>28229239.187442362</v>
      </c>
      <c r="GF9" s="248">
        <v>1</v>
      </c>
      <c r="GG9" s="248">
        <v>1</v>
      </c>
      <c r="GH9" s="248">
        <v>1</v>
      </c>
      <c r="GI9" s="248">
        <v>1</v>
      </c>
      <c r="GJ9" s="248">
        <v>1</v>
      </c>
      <c r="GK9" s="248">
        <v>1</v>
      </c>
      <c r="GL9" s="248">
        <f t="shared" si="37"/>
        <v>0.9832353241667509</v>
      </c>
      <c r="GM9" s="150">
        <f>SUM(GM10:GM14)</f>
        <v>8742743954.244</v>
      </c>
      <c r="GN9" s="150">
        <f>SUM(GN10:GN14)</f>
        <v>146569268.28599918</v>
      </c>
      <c r="GO9" s="248">
        <f t="shared" si="38"/>
        <v>0.992044662764147</v>
      </c>
      <c r="GP9" s="150">
        <f>SUM(GP10:GP14)</f>
        <v>66939874395.6</v>
      </c>
      <c r="GQ9" s="150">
        <f>SUM(GQ10:GQ14)</f>
        <v>532529275.3426329</v>
      </c>
      <c r="GR9" s="248">
        <f t="shared" si="39"/>
        <v>0.8875990606954933</v>
      </c>
      <c r="GS9" s="150">
        <f>SUM(GS10:GS14)</f>
        <v>7319632620.588</v>
      </c>
      <c r="GT9" s="150">
        <f>SUM(GT10:GT14)</f>
        <v>822733581.9179995</v>
      </c>
      <c r="GU9" s="248">
        <v>1</v>
      </c>
      <c r="GV9" s="248">
        <v>1</v>
      </c>
      <c r="GW9" s="150">
        <f>SUM(GW10:GW14)</f>
        <v>5616482904.072</v>
      </c>
      <c r="GX9" s="26">
        <f>(GW9-GY9)/GW9</f>
        <v>0.9066948672404823</v>
      </c>
      <c r="GY9" s="150">
        <f>SUM(GY10:GY14)</f>
        <v>524046683.00600004</v>
      </c>
      <c r="GZ9" s="150">
        <f>SUM(GZ10:GZ14)</f>
        <v>5052830858.388</v>
      </c>
      <c r="HA9" s="26">
        <f>(GZ9-HB9)/GZ9</f>
        <v>0.9431828467423529</v>
      </c>
      <c r="HB9" s="150">
        <f>SUM(HB10:HB14)</f>
        <v>287087465.2659998</v>
      </c>
      <c r="HC9" s="248">
        <v>1</v>
      </c>
      <c r="HD9" s="248">
        <v>1</v>
      </c>
      <c r="HE9" s="248">
        <v>1</v>
      </c>
      <c r="HF9" s="248">
        <v>1</v>
      </c>
      <c r="HG9" s="248">
        <v>1</v>
      </c>
      <c r="HH9" s="248">
        <v>1</v>
      </c>
      <c r="HI9" s="248">
        <v>1</v>
      </c>
      <c r="HJ9" s="248">
        <f t="shared" si="6"/>
        <v>0.9789445569144749</v>
      </c>
      <c r="HK9" s="150">
        <f>SUM(HK10:HK14)</f>
        <v>77598354190.57199</v>
      </c>
      <c r="HL9" s="150">
        <f>SUM(HL10:HL14)</f>
        <v>1633867730.1899993</v>
      </c>
      <c r="HM9" s="248">
        <v>1</v>
      </c>
      <c r="HN9" s="150">
        <f>SUM(HN10:HN14)</f>
        <v>0</v>
      </c>
      <c r="HO9" s="248">
        <v>1</v>
      </c>
      <c r="HP9" s="248">
        <v>1</v>
      </c>
      <c r="HQ9" s="248">
        <v>1</v>
      </c>
      <c r="HR9" s="248">
        <v>1</v>
      </c>
      <c r="HS9" s="248">
        <v>1</v>
      </c>
      <c r="HT9" s="248">
        <v>1</v>
      </c>
      <c r="HU9" s="248">
        <v>1</v>
      </c>
      <c r="HV9" s="248">
        <v>1</v>
      </c>
      <c r="HW9" s="248">
        <v>1</v>
      </c>
      <c r="HX9" s="248">
        <v>1</v>
      </c>
      <c r="HY9" s="248">
        <f t="shared" si="29"/>
        <v>1</v>
      </c>
      <c r="HZ9" s="150">
        <v>9592708174.967999</v>
      </c>
      <c r="IA9" s="150">
        <f>SUM(IA10:IA14)</f>
        <v>0</v>
      </c>
      <c r="IB9" s="150">
        <v>91958348956.86</v>
      </c>
      <c r="IC9" s="248">
        <f t="shared" si="7"/>
        <v>1</v>
      </c>
      <c r="ID9" s="28">
        <f t="shared" si="30"/>
        <v>0.9699992152415281</v>
      </c>
      <c r="IE9" s="187">
        <f>SUM(IE10:IE14)</f>
        <v>10068780296.712</v>
      </c>
      <c r="IF9" s="150">
        <f>SUM(IF10:IF14)</f>
        <v>302071310.46199965</v>
      </c>
      <c r="IG9" s="248">
        <v>1</v>
      </c>
      <c r="IH9" s="248">
        <f t="shared" si="31"/>
        <v>0.9198722751962514</v>
      </c>
      <c r="II9" s="150">
        <f>SUM(II10:II14)</f>
        <v>7102811108.364</v>
      </c>
      <c r="IJ9" s="150">
        <f>SUM(IJ10:IJ14)</f>
        <v>569132093.8239993</v>
      </c>
      <c r="IK9" s="248">
        <v>1</v>
      </c>
    </row>
    <row r="10" spans="1:245" ht="15.75">
      <c r="A10" s="39" t="s">
        <v>7</v>
      </c>
      <c r="B10" s="153">
        <v>0</v>
      </c>
      <c r="C10" s="153">
        <v>7.450580596923828E-09</v>
      </c>
      <c r="D10" s="1">
        <v>0.9999999999962305</v>
      </c>
      <c r="E10" s="23" t="e">
        <f>(#REF!-C10)/#REF!</f>
        <v>#REF!</v>
      </c>
      <c r="F10" s="25">
        <v>0.9999999999990236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25">
        <v>1.0000000000003582</v>
      </c>
      <c r="T10" s="1">
        <v>0.9514839468820842</v>
      </c>
      <c r="U10" s="12">
        <v>408602577.168</v>
      </c>
      <c r="V10" s="100">
        <v>0</v>
      </c>
      <c r="W10" s="1">
        <f t="shared" si="8"/>
        <v>1</v>
      </c>
      <c r="X10" s="1">
        <v>1</v>
      </c>
      <c r="Y10" s="1">
        <v>1</v>
      </c>
      <c r="Z10" s="1">
        <v>0.9420733473300201</v>
      </c>
      <c r="AA10" s="12">
        <v>311354105.592</v>
      </c>
      <c r="AB10" s="100">
        <v>2.7939677238464355E-09</v>
      </c>
      <c r="AC10" s="1"/>
      <c r="AD10" s="1"/>
      <c r="AE10" s="1"/>
      <c r="AF10" s="1"/>
      <c r="AG10" s="1">
        <f t="shared" si="9"/>
        <v>1</v>
      </c>
      <c r="AH10" s="1">
        <v>0.9673738688653465</v>
      </c>
      <c r="AI10" s="12">
        <v>314296124.09999996</v>
      </c>
      <c r="AJ10" s="12">
        <v>1.862645149230957E-09</v>
      </c>
      <c r="AK10" s="1">
        <v>1</v>
      </c>
      <c r="AL10" s="147">
        <v>1</v>
      </c>
      <c r="AM10" s="147">
        <v>1</v>
      </c>
      <c r="AN10" s="1">
        <v>1</v>
      </c>
      <c r="AO10" s="1">
        <v>1</v>
      </c>
      <c r="AP10" s="1">
        <f t="shared" si="10"/>
        <v>1</v>
      </c>
      <c r="AQ10" s="1">
        <v>1</v>
      </c>
      <c r="AR10" s="1">
        <v>0.988895367951721</v>
      </c>
      <c r="AS10" s="12">
        <v>713531260.068</v>
      </c>
      <c r="AT10" s="12">
        <v>0</v>
      </c>
      <c r="AU10" s="1">
        <f t="shared" si="11"/>
        <v>1</v>
      </c>
      <c r="AV10" s="1">
        <v>0.9895001747333011</v>
      </c>
      <c r="AW10" s="12">
        <v>5336970159.468</v>
      </c>
      <c r="AX10" s="12">
        <f aca="true" t="shared" si="40" ref="AX10:AX17">V10+AB10+AJ10+AT10</f>
        <v>4.6566128730773926E-09</v>
      </c>
      <c r="AY10" s="23">
        <f t="shared" si="0"/>
        <v>1</v>
      </c>
      <c r="AZ10" s="1">
        <v>0.9463009846123424</v>
      </c>
      <c r="BA10" s="12">
        <v>688150834.5960001</v>
      </c>
      <c r="BB10" s="12">
        <v>2.7939677238464355E-09</v>
      </c>
      <c r="BC10" s="1">
        <f t="shared" si="12"/>
        <v>1</v>
      </c>
      <c r="BD10" s="1">
        <v>1</v>
      </c>
      <c r="BE10" s="147">
        <v>1</v>
      </c>
      <c r="BF10" s="1">
        <v>1</v>
      </c>
      <c r="BG10" s="1">
        <v>1</v>
      </c>
      <c r="BH10" s="1">
        <v>1</v>
      </c>
      <c r="BI10" s="147">
        <v>1</v>
      </c>
      <c r="BJ10" s="1">
        <v>1</v>
      </c>
      <c r="BK10" s="1">
        <v>1</v>
      </c>
      <c r="BL10" s="1">
        <v>1</v>
      </c>
      <c r="BM10" s="1">
        <v>1</v>
      </c>
      <c r="BN10" s="1">
        <v>1</v>
      </c>
      <c r="BO10" s="1">
        <v>0.9950656169741382</v>
      </c>
      <c r="BP10" s="12">
        <v>6767928907.619999</v>
      </c>
      <c r="BQ10" s="12">
        <f>BB10</f>
        <v>2.7939677238464355E-09</v>
      </c>
      <c r="BR10" s="23">
        <f t="shared" si="1"/>
        <v>1</v>
      </c>
      <c r="BS10" s="1">
        <v>1</v>
      </c>
      <c r="BT10" s="1">
        <v>1</v>
      </c>
      <c r="BU10" s="1">
        <v>1</v>
      </c>
      <c r="BV10" s="1">
        <v>1</v>
      </c>
      <c r="BW10" s="1">
        <v>1</v>
      </c>
      <c r="BX10" s="1">
        <v>1</v>
      </c>
      <c r="BY10" s="1">
        <v>1</v>
      </c>
      <c r="BZ10" s="1">
        <v>1</v>
      </c>
      <c r="CA10" s="1">
        <v>1</v>
      </c>
      <c r="CB10" s="12" t="e">
        <f>#REF!+C10+AX10+BQ10</f>
        <v>#REF!</v>
      </c>
      <c r="CC10" s="1">
        <v>1</v>
      </c>
      <c r="CD10" s="1">
        <v>1</v>
      </c>
      <c r="CE10" s="148">
        <v>1</v>
      </c>
      <c r="CF10" s="23">
        <v>1</v>
      </c>
      <c r="CG10" s="100">
        <v>0.004000037908554077</v>
      </c>
      <c r="CH10" s="100">
        <v>771228307.464</v>
      </c>
      <c r="CI10" s="8">
        <f>(CH10-CG10)/CH10</f>
        <v>0.9999999999948134</v>
      </c>
      <c r="CJ10" s="8">
        <v>1</v>
      </c>
      <c r="CK10" s="8">
        <v>1</v>
      </c>
      <c r="CL10" s="8">
        <v>1</v>
      </c>
      <c r="CM10" s="8">
        <v>1</v>
      </c>
      <c r="CN10" s="8">
        <v>1</v>
      </c>
      <c r="CO10" s="8">
        <v>1</v>
      </c>
      <c r="CP10" s="8">
        <v>1</v>
      </c>
      <c r="CQ10" s="8">
        <v>1</v>
      </c>
      <c r="CR10" s="8">
        <v>1</v>
      </c>
      <c r="CS10" s="8">
        <v>1</v>
      </c>
      <c r="CT10" s="8">
        <v>1</v>
      </c>
      <c r="CU10" s="176">
        <v>10826919085.38</v>
      </c>
      <c r="CV10" s="26">
        <f t="shared" si="14"/>
        <v>0.9999999999996306</v>
      </c>
      <c r="CW10" s="182">
        <v>1</v>
      </c>
      <c r="CX10" s="182">
        <v>1</v>
      </c>
      <c r="CY10" s="182">
        <f t="shared" si="15"/>
        <v>1</v>
      </c>
      <c r="CZ10" s="187">
        <v>826587243.528</v>
      </c>
      <c r="DA10" s="187">
        <v>0</v>
      </c>
      <c r="DB10" s="187">
        <v>570234954.732</v>
      </c>
      <c r="DC10" s="8">
        <f t="shared" si="32"/>
        <v>0.9999999999964927</v>
      </c>
      <c r="DD10" s="100">
        <v>826587243.528</v>
      </c>
      <c r="DE10" s="100">
        <v>0.001999950036406517</v>
      </c>
      <c r="DF10" s="182">
        <v>1</v>
      </c>
      <c r="DG10" s="182">
        <v>1</v>
      </c>
      <c r="DH10" s="182">
        <v>1</v>
      </c>
      <c r="DI10" s="182">
        <v>1</v>
      </c>
      <c r="DJ10" s="182">
        <v>1</v>
      </c>
      <c r="DK10" s="182">
        <v>1</v>
      </c>
      <c r="DL10" s="182">
        <v>1</v>
      </c>
      <c r="DM10" s="8">
        <v>1</v>
      </c>
      <c r="DN10" s="26">
        <f t="shared" si="16"/>
        <v>0.999999999999775</v>
      </c>
      <c r="DO10" s="199">
        <v>8892516128.880001</v>
      </c>
      <c r="DP10" s="187">
        <f>DA10+DE10</f>
        <v>0.001999950036406517</v>
      </c>
      <c r="DQ10" s="238">
        <v>1</v>
      </c>
      <c r="DR10" s="238">
        <f t="shared" si="17"/>
        <v>0.9999999999986199</v>
      </c>
      <c r="DS10" s="223">
        <v>667437781.9679999</v>
      </c>
      <c r="DT10" s="187">
        <v>0.0009210975840687752</v>
      </c>
      <c r="DU10" s="238">
        <f>(DV10-DW10)/DV10</f>
        <v>1.0000000000019433</v>
      </c>
      <c r="DV10" s="229">
        <v>687295574.4840001</v>
      </c>
      <c r="DW10" s="187">
        <v>-0.0013356208801269531</v>
      </c>
      <c r="DX10" s="238">
        <v>1</v>
      </c>
      <c r="DY10" s="238">
        <v>1</v>
      </c>
      <c r="DZ10" s="238">
        <v>1</v>
      </c>
      <c r="EA10" s="238">
        <v>1</v>
      </c>
      <c r="EB10" s="238">
        <v>1</v>
      </c>
      <c r="EC10" s="238">
        <f t="shared" si="19"/>
        <v>1</v>
      </c>
      <c r="ED10" s="187">
        <v>0</v>
      </c>
      <c r="EE10" s="187">
        <v>250954939.73999998</v>
      </c>
      <c r="EF10" s="238">
        <f t="shared" si="20"/>
        <v>1</v>
      </c>
      <c r="EG10" s="187">
        <v>0</v>
      </c>
      <c r="EH10" s="187">
        <v>518692897.88399994</v>
      </c>
      <c r="EI10" s="187">
        <v>1053910188.852</v>
      </c>
      <c r="EJ10" s="238">
        <f t="shared" si="21"/>
        <v>1</v>
      </c>
      <c r="EK10" s="187">
        <v>0</v>
      </c>
      <c r="EL10" s="187">
        <v>813770126.448</v>
      </c>
      <c r="EM10" s="26">
        <f t="shared" si="22"/>
        <v>1</v>
      </c>
      <c r="EN10" s="187">
        <v>0</v>
      </c>
      <c r="EO10" s="238">
        <f t="shared" si="23"/>
        <v>1.000000000000046</v>
      </c>
      <c r="EP10" s="187">
        <f>EN10+EK10+EG10+ED10+DW10+DT10</f>
        <v>-0.00041452329605817795</v>
      </c>
      <c r="EQ10" s="187">
        <v>9020763726.263998</v>
      </c>
      <c r="ER10" s="343">
        <f t="shared" si="24"/>
        <v>1.000000000000046</v>
      </c>
      <c r="ES10" s="238">
        <f t="shared" si="25"/>
        <v>1</v>
      </c>
      <c r="ET10" s="187">
        <v>0</v>
      </c>
      <c r="EU10" s="187">
        <v>681500050.44</v>
      </c>
      <c r="EV10" s="187">
        <v>364443665.928</v>
      </c>
      <c r="EW10" s="238">
        <f t="shared" si="26"/>
        <v>1</v>
      </c>
      <c r="EX10" s="187">
        <v>0</v>
      </c>
      <c r="EY10" s="187">
        <v>426830706.816</v>
      </c>
      <c r="EZ10" s="238">
        <f t="shared" si="2"/>
        <v>1</v>
      </c>
      <c r="FA10" s="187">
        <v>0</v>
      </c>
      <c r="FB10" s="187">
        <v>766718979.948</v>
      </c>
      <c r="FC10" s="238">
        <f>(FB10-FD10)/FB10</f>
        <v>1</v>
      </c>
      <c r="FD10" s="187">
        <v>0</v>
      </c>
      <c r="FE10" s="26">
        <v>1</v>
      </c>
      <c r="FF10" s="26">
        <v>1</v>
      </c>
      <c r="FG10" s="26">
        <v>1</v>
      </c>
      <c r="FH10" s="26">
        <f>(FJ10-FI10)/FJ10</f>
        <v>0.9816357727106355</v>
      </c>
      <c r="FI10" s="187">
        <v>13801963.61</v>
      </c>
      <c r="FJ10" s="187">
        <v>751567892.976</v>
      </c>
      <c r="FK10" s="26">
        <v>1</v>
      </c>
      <c r="FL10" s="26">
        <v>1</v>
      </c>
      <c r="FM10" s="26">
        <v>1</v>
      </c>
      <c r="FN10" s="26">
        <f>(FP10-FO10)/FP10</f>
        <v>0.9371948276179711</v>
      </c>
      <c r="FO10" s="187">
        <v>58581054.93200004</v>
      </c>
      <c r="FP10" s="187">
        <v>932742522.7919999</v>
      </c>
      <c r="FQ10" s="26">
        <f>(FS10-FR10)/FS10</f>
        <v>0.9911549556310701</v>
      </c>
      <c r="FR10" s="187">
        <f>SUM(FO10,FI10,FD10,FA10,EX10,ET10)</f>
        <v>72383018.54200004</v>
      </c>
      <c r="FS10" s="187">
        <v>8183454545.040001</v>
      </c>
      <c r="FT10" s="238">
        <f t="shared" si="35"/>
        <v>1</v>
      </c>
      <c r="FU10" s="187">
        <v>0</v>
      </c>
      <c r="FV10" s="187">
        <v>1082541300.2879999</v>
      </c>
      <c r="FW10" s="238">
        <v>1</v>
      </c>
      <c r="FX10" s="238">
        <v>1</v>
      </c>
      <c r="FY10" s="26">
        <f t="shared" si="5"/>
        <v>1</v>
      </c>
      <c r="FZ10" s="187">
        <v>985966056.624</v>
      </c>
      <c r="GA10" s="187">
        <v>0</v>
      </c>
      <c r="GB10" s="187">
        <v>285133397.4075794</v>
      </c>
      <c r="GC10" s="26">
        <f t="shared" si="36"/>
        <v>1</v>
      </c>
      <c r="GD10" s="100">
        <v>1043810783.7599999</v>
      </c>
      <c r="GE10" s="100">
        <v>0</v>
      </c>
      <c r="GF10" s="26">
        <v>1</v>
      </c>
      <c r="GG10" s="26">
        <v>1</v>
      </c>
      <c r="GH10" s="26">
        <v>1</v>
      </c>
      <c r="GI10" s="26">
        <v>1</v>
      </c>
      <c r="GJ10" s="26">
        <v>1</v>
      </c>
      <c r="GK10" s="26">
        <v>1</v>
      </c>
      <c r="GL10" s="26">
        <f t="shared" si="37"/>
        <v>1</v>
      </c>
      <c r="GM10" s="100">
        <v>1390856649.12</v>
      </c>
      <c r="GN10" s="100">
        <v>0</v>
      </c>
      <c r="GO10" s="26">
        <f t="shared" si="38"/>
        <v>1</v>
      </c>
      <c r="GP10" s="100">
        <v>12759765104.772</v>
      </c>
      <c r="GQ10" s="187">
        <f aca="true" t="shared" si="41" ref="GQ10:GQ21">FU10+GA10+GE10+GN10</f>
        <v>0</v>
      </c>
      <c r="GR10" s="26">
        <f t="shared" si="39"/>
        <v>0.9034367790907487</v>
      </c>
      <c r="GS10" s="100">
        <v>1436319643.38</v>
      </c>
      <c r="GT10" s="100">
        <v>138695651.02</v>
      </c>
      <c r="GU10" s="26">
        <v>1</v>
      </c>
      <c r="GV10" s="26">
        <v>1</v>
      </c>
      <c r="GW10" s="100">
        <v>1207544326.98</v>
      </c>
      <c r="GX10" s="26">
        <f t="shared" si="27"/>
        <v>0.9066948672420319</v>
      </c>
      <c r="GY10" s="100">
        <v>112670083.74000025</v>
      </c>
      <c r="GZ10" s="100">
        <v>1125774372.024</v>
      </c>
      <c r="HA10" s="26">
        <f t="shared" si="28"/>
        <v>0.9431828467377509</v>
      </c>
      <c r="HB10" s="100">
        <v>63963295.03399992</v>
      </c>
      <c r="HC10" s="26">
        <v>1</v>
      </c>
      <c r="HD10" s="26">
        <v>1</v>
      </c>
      <c r="HE10" s="26">
        <v>1</v>
      </c>
      <c r="HF10" s="26">
        <v>1</v>
      </c>
      <c r="HG10" s="26">
        <v>1</v>
      </c>
      <c r="HH10" s="26">
        <v>1</v>
      </c>
      <c r="HI10" s="26">
        <v>1</v>
      </c>
      <c r="HJ10" s="26">
        <f t="shared" si="6"/>
        <v>0.9757808285460253</v>
      </c>
      <c r="HK10" s="187">
        <v>13019810788.872</v>
      </c>
      <c r="HL10" s="187">
        <f aca="true" t="shared" si="42" ref="HL10:HL17">GT10+GY10+HB10</f>
        <v>315329029.79400015</v>
      </c>
      <c r="HM10" s="26">
        <v>1</v>
      </c>
      <c r="HN10" s="187"/>
      <c r="HO10" s="26">
        <v>1</v>
      </c>
      <c r="HP10" s="26">
        <v>1</v>
      </c>
      <c r="HQ10" s="26">
        <v>1</v>
      </c>
      <c r="HR10" s="26">
        <v>1</v>
      </c>
      <c r="HS10" s="26">
        <v>1</v>
      </c>
      <c r="HT10" s="26">
        <v>1</v>
      </c>
      <c r="HU10" s="26">
        <v>1</v>
      </c>
      <c r="HV10" s="26">
        <v>1</v>
      </c>
      <c r="HW10" s="26">
        <v>1</v>
      </c>
      <c r="HX10" s="26">
        <v>1</v>
      </c>
      <c r="HY10" s="26">
        <f t="shared" si="29"/>
        <v>1</v>
      </c>
      <c r="HZ10" s="187">
        <v>1572636304.896</v>
      </c>
      <c r="IA10" s="187"/>
      <c r="IB10" s="187">
        <v>17275972213.284</v>
      </c>
      <c r="IC10" s="26">
        <f t="shared" si="7"/>
        <v>1</v>
      </c>
      <c r="ID10" s="28">
        <f t="shared" si="30"/>
        <v>0.9699992152381471</v>
      </c>
      <c r="IE10" s="187">
        <v>1827381484.824</v>
      </c>
      <c r="IF10" s="187">
        <v>54822878.60399985</v>
      </c>
      <c r="IG10" s="26">
        <v>1</v>
      </c>
      <c r="IH10" s="26">
        <f t="shared" si="31"/>
        <v>0.9198722751968907</v>
      </c>
      <c r="II10" s="7">
        <v>1528138655.988</v>
      </c>
      <c r="IJ10" s="187">
        <v>122446273.68799973</v>
      </c>
      <c r="IK10" s="26">
        <v>1</v>
      </c>
    </row>
    <row r="11" spans="1:245" ht="15.75">
      <c r="A11" s="39" t="s">
        <v>8</v>
      </c>
      <c r="B11" s="153">
        <v>0</v>
      </c>
      <c r="C11" s="153">
        <v>7.450580596923828E-09</v>
      </c>
      <c r="D11" s="1">
        <v>0.9999999999965713</v>
      </c>
      <c r="E11" s="23" t="e">
        <f>(#REF!-C11)/#REF!</f>
        <v>#REF!</v>
      </c>
      <c r="F11" s="25">
        <v>0.9999999999995556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25">
        <v>0.999999999997091</v>
      </c>
      <c r="T11" s="1">
        <v>0.9514839469064389</v>
      </c>
      <c r="U11" s="12">
        <v>431956607.22</v>
      </c>
      <c r="V11" s="100">
        <v>-3.725290298461914E-09</v>
      </c>
      <c r="W11" s="1">
        <f t="shared" si="8"/>
        <v>1</v>
      </c>
      <c r="X11" s="1">
        <v>1</v>
      </c>
      <c r="Y11" s="1">
        <v>1</v>
      </c>
      <c r="Z11" s="1">
        <v>0.9420733473735902</v>
      </c>
      <c r="AA11" s="12">
        <v>308158830.912</v>
      </c>
      <c r="AB11" s="100">
        <v>0</v>
      </c>
      <c r="AC11" s="1"/>
      <c r="AD11" s="1"/>
      <c r="AE11" s="1"/>
      <c r="AF11" s="1"/>
      <c r="AG11" s="1">
        <f t="shared" si="9"/>
        <v>1</v>
      </c>
      <c r="AH11" s="1">
        <v>0.9673738688768033</v>
      </c>
      <c r="AI11" s="12">
        <v>285105747.564</v>
      </c>
      <c r="AJ11" s="12">
        <v>-1.862645149230957E-09</v>
      </c>
      <c r="AK11" s="1">
        <v>1</v>
      </c>
      <c r="AL11" s="147">
        <v>1</v>
      </c>
      <c r="AM11" s="147">
        <v>1</v>
      </c>
      <c r="AN11" s="1">
        <v>1</v>
      </c>
      <c r="AO11" s="1">
        <v>1</v>
      </c>
      <c r="AP11" s="1">
        <f t="shared" si="10"/>
        <v>1</v>
      </c>
      <c r="AQ11" s="1">
        <v>1</v>
      </c>
      <c r="AR11" s="1">
        <v>0.988895367951461</v>
      </c>
      <c r="AS11" s="12">
        <v>622506659.724</v>
      </c>
      <c r="AT11" s="12">
        <v>0</v>
      </c>
      <c r="AU11" s="1">
        <f t="shared" si="11"/>
        <v>1</v>
      </c>
      <c r="AV11" s="1">
        <v>0.9888137975162111</v>
      </c>
      <c r="AW11" s="12">
        <v>4918742016.492</v>
      </c>
      <c r="AX11" s="12">
        <f t="shared" si="40"/>
        <v>-5.587935447692871E-09</v>
      </c>
      <c r="AY11" s="23">
        <f t="shared" si="0"/>
        <v>1</v>
      </c>
      <c r="AZ11" s="1">
        <v>0.9463009845689738</v>
      </c>
      <c r="BA11" s="12">
        <v>603515564.892</v>
      </c>
      <c r="BB11" s="12">
        <v>0</v>
      </c>
      <c r="BC11" s="1">
        <f t="shared" si="12"/>
        <v>1</v>
      </c>
      <c r="BD11" s="1">
        <v>1</v>
      </c>
      <c r="BE11" s="147">
        <v>1</v>
      </c>
      <c r="BF11" s="1">
        <v>1</v>
      </c>
      <c r="BG11" s="1">
        <v>1</v>
      </c>
      <c r="BH11" s="1">
        <v>1</v>
      </c>
      <c r="BI11" s="147">
        <v>1</v>
      </c>
      <c r="BJ11" s="1">
        <v>1</v>
      </c>
      <c r="BK11" s="1">
        <v>1</v>
      </c>
      <c r="BL11" s="1">
        <v>1</v>
      </c>
      <c r="BM11" s="1">
        <v>1</v>
      </c>
      <c r="BN11" s="1">
        <v>1</v>
      </c>
      <c r="BO11" s="1">
        <v>0.9960055451331957</v>
      </c>
      <c r="BP11" s="12">
        <v>7332228008.232</v>
      </c>
      <c r="BQ11" s="12">
        <f aca="true" t="shared" si="43" ref="BQ11:BQ17">BB11</f>
        <v>0</v>
      </c>
      <c r="BR11" s="23">
        <f t="shared" si="1"/>
        <v>1</v>
      </c>
      <c r="BS11" s="1">
        <v>1</v>
      </c>
      <c r="BT11" s="1">
        <v>1</v>
      </c>
      <c r="BU11" s="1">
        <v>1</v>
      </c>
      <c r="BV11" s="1">
        <v>1</v>
      </c>
      <c r="BW11" s="1">
        <v>1</v>
      </c>
      <c r="BX11" s="1">
        <v>1</v>
      </c>
      <c r="BY11" s="1">
        <v>1</v>
      </c>
      <c r="BZ11" s="1">
        <v>1</v>
      </c>
      <c r="CA11" s="1">
        <v>1</v>
      </c>
      <c r="CB11" s="12" t="e">
        <f>#REF!+C11+AX11+BQ11</f>
        <v>#REF!</v>
      </c>
      <c r="CC11" s="1">
        <v>1</v>
      </c>
      <c r="CD11" s="1">
        <v>1</v>
      </c>
      <c r="CE11" s="148">
        <v>1</v>
      </c>
      <c r="CF11" s="23">
        <v>1</v>
      </c>
      <c r="CG11" s="100">
        <v>0</v>
      </c>
      <c r="CH11" s="100">
        <v>674584761.696</v>
      </c>
      <c r="CI11" s="8">
        <f t="shared" si="13"/>
        <v>1</v>
      </c>
      <c r="CJ11" s="8">
        <v>1</v>
      </c>
      <c r="CK11" s="8">
        <v>1</v>
      </c>
      <c r="CL11" s="8">
        <v>1</v>
      </c>
      <c r="CM11" s="8">
        <v>1</v>
      </c>
      <c r="CN11" s="8">
        <v>1</v>
      </c>
      <c r="CO11" s="8">
        <v>1</v>
      </c>
      <c r="CP11" s="8">
        <v>1</v>
      </c>
      <c r="CQ11" s="8">
        <v>1</v>
      </c>
      <c r="CR11" s="8">
        <v>1</v>
      </c>
      <c r="CS11" s="8">
        <v>1</v>
      </c>
      <c r="CT11" s="8">
        <v>1</v>
      </c>
      <c r="CU11" s="176">
        <v>10774633240.254</v>
      </c>
      <c r="CV11" s="26">
        <f t="shared" si="14"/>
        <v>1</v>
      </c>
      <c r="CW11" s="182">
        <v>1</v>
      </c>
      <c r="CX11" s="182">
        <v>1</v>
      </c>
      <c r="CY11" s="182">
        <f t="shared" si="15"/>
        <v>1</v>
      </c>
      <c r="CZ11" s="187">
        <v>850744597.728</v>
      </c>
      <c r="DA11" s="187">
        <v>0</v>
      </c>
      <c r="DB11" s="187">
        <v>757255698.6719999</v>
      </c>
      <c r="DC11" s="8">
        <f t="shared" si="32"/>
        <v>0.8028692108309126</v>
      </c>
      <c r="DD11" s="100">
        <v>850744597.728</v>
      </c>
      <c r="DE11" s="100">
        <v>149278413.482</v>
      </c>
      <c r="DF11" s="182">
        <v>1</v>
      </c>
      <c r="DG11" s="182">
        <v>1</v>
      </c>
      <c r="DH11" s="182">
        <v>1</v>
      </c>
      <c r="DI11" s="182">
        <v>1</v>
      </c>
      <c r="DJ11" s="182">
        <v>1</v>
      </c>
      <c r="DK11" s="182">
        <v>1</v>
      </c>
      <c r="DL11" s="182">
        <v>1</v>
      </c>
      <c r="DM11" s="8">
        <v>1</v>
      </c>
      <c r="DN11" s="26">
        <f t="shared" si="16"/>
        <v>1</v>
      </c>
      <c r="DO11" s="199">
        <v>11559178499.832</v>
      </c>
      <c r="DP11" s="187">
        <v>0</v>
      </c>
      <c r="DQ11" s="238">
        <v>1</v>
      </c>
      <c r="DR11" s="238">
        <f t="shared" si="17"/>
        <v>0.9999999999868562</v>
      </c>
      <c r="DS11" s="223">
        <v>724581026.1</v>
      </c>
      <c r="DT11" s="187">
        <v>0.00952368974685669</v>
      </c>
      <c r="DU11" s="238">
        <f t="shared" si="18"/>
        <v>0.999999999979932</v>
      </c>
      <c r="DV11" s="229">
        <v>723661739.52</v>
      </c>
      <c r="DW11" s="187">
        <v>0.014522433280944824</v>
      </c>
      <c r="DX11" s="238">
        <v>1</v>
      </c>
      <c r="DY11" s="238">
        <v>1</v>
      </c>
      <c r="DZ11" s="238">
        <v>1</v>
      </c>
      <c r="EA11" s="238">
        <v>1</v>
      </c>
      <c r="EB11" s="238">
        <v>1</v>
      </c>
      <c r="EC11" s="238">
        <f t="shared" si="19"/>
        <v>1</v>
      </c>
      <c r="ED11" s="187">
        <v>0</v>
      </c>
      <c r="EE11" s="187">
        <v>1096760338.8479998</v>
      </c>
      <c r="EF11" s="238">
        <f t="shared" si="20"/>
        <v>1</v>
      </c>
      <c r="EG11" s="187">
        <v>0</v>
      </c>
      <c r="EH11" s="187">
        <v>1242836861.364</v>
      </c>
      <c r="EI11" s="187">
        <v>1249772244.3</v>
      </c>
      <c r="EJ11" s="238">
        <f t="shared" si="21"/>
        <v>1</v>
      </c>
      <c r="EK11" s="187">
        <v>0</v>
      </c>
      <c r="EL11" s="187">
        <v>1023839669.352</v>
      </c>
      <c r="EM11" s="26">
        <f t="shared" si="22"/>
        <v>1</v>
      </c>
      <c r="EN11" s="187">
        <v>0</v>
      </c>
      <c r="EO11" s="238">
        <f t="shared" si="23"/>
        <v>0.9999999999979203</v>
      </c>
      <c r="EP11" s="187">
        <f>EN11+EK11+EG11+ED11+DW11+DT11</f>
        <v>0.024046123027801514</v>
      </c>
      <c r="EQ11" s="187">
        <v>11562530692.248001</v>
      </c>
      <c r="ER11" s="343">
        <f t="shared" si="24"/>
        <v>0.9999999999979203</v>
      </c>
      <c r="ES11" s="238">
        <f t="shared" si="25"/>
        <v>1</v>
      </c>
      <c r="ET11" s="187">
        <v>0</v>
      </c>
      <c r="EU11" s="187">
        <v>690817291.332</v>
      </c>
      <c r="EV11" s="187">
        <v>614275712.0519999</v>
      </c>
      <c r="EW11" s="238">
        <f t="shared" si="26"/>
        <v>1</v>
      </c>
      <c r="EX11" s="187">
        <v>0</v>
      </c>
      <c r="EY11" s="187">
        <v>792934267.8840001</v>
      </c>
      <c r="EZ11" s="238">
        <f t="shared" si="2"/>
        <v>1</v>
      </c>
      <c r="FA11" s="187">
        <v>0</v>
      </c>
      <c r="FB11" s="187">
        <v>545421111.792</v>
      </c>
      <c r="FC11" s="238">
        <f t="shared" si="3"/>
        <v>1</v>
      </c>
      <c r="FD11" s="187">
        <v>0</v>
      </c>
      <c r="FE11" s="26">
        <v>1</v>
      </c>
      <c r="FF11" s="26">
        <v>1</v>
      </c>
      <c r="FG11" s="26">
        <v>1</v>
      </c>
      <c r="FH11" s="26">
        <f t="shared" si="33"/>
        <v>1</v>
      </c>
      <c r="FI11" s="187">
        <v>0</v>
      </c>
      <c r="FJ11" s="187">
        <v>649861107.108</v>
      </c>
      <c r="FK11" s="26">
        <v>1</v>
      </c>
      <c r="FL11" s="26">
        <v>1</v>
      </c>
      <c r="FM11" s="26">
        <v>1</v>
      </c>
      <c r="FN11" s="26">
        <f t="shared" si="4"/>
        <v>1</v>
      </c>
      <c r="FO11" s="187">
        <v>0</v>
      </c>
      <c r="FP11" s="187">
        <v>799306883.3280001</v>
      </c>
      <c r="FQ11" s="26">
        <f t="shared" si="34"/>
        <v>1</v>
      </c>
      <c r="FR11" s="187">
        <f aca="true" t="shared" si="44" ref="FR11:FR21">SUM(FO11,FI11,FD11,FA11,EX11,ET11)</f>
        <v>0</v>
      </c>
      <c r="FS11" s="187">
        <v>8620892278.248001</v>
      </c>
      <c r="FT11" s="238">
        <f t="shared" si="35"/>
        <v>1</v>
      </c>
      <c r="FU11" s="187">
        <v>0</v>
      </c>
      <c r="FV11" s="187">
        <v>930753456.5159999</v>
      </c>
      <c r="FW11" s="238">
        <v>1</v>
      </c>
      <c r="FX11" s="238">
        <v>1</v>
      </c>
      <c r="FY11" s="26">
        <f t="shared" si="5"/>
        <v>0.9406994784701543</v>
      </c>
      <c r="FZ11" s="187">
        <v>948991321.9679999</v>
      </c>
      <c r="GA11" s="187">
        <v>56275680.32</v>
      </c>
      <c r="GB11" s="187">
        <v>256569953.73399734</v>
      </c>
      <c r="GC11" s="26">
        <f t="shared" si="36"/>
        <v>0.991505528109</v>
      </c>
      <c r="GD11" s="100">
        <v>990668117.844</v>
      </c>
      <c r="GE11" s="100">
        <v>8415202.480335832</v>
      </c>
      <c r="GF11" s="26">
        <v>1</v>
      </c>
      <c r="GG11" s="26">
        <v>1</v>
      </c>
      <c r="GH11" s="26">
        <v>1</v>
      </c>
      <c r="GI11" s="26">
        <v>1</v>
      </c>
      <c r="GJ11" s="26">
        <v>1</v>
      </c>
      <c r="GK11" s="26">
        <v>1</v>
      </c>
      <c r="GL11" s="26">
        <f t="shared" si="37"/>
        <v>0.9800637221145825</v>
      </c>
      <c r="GM11" s="100">
        <v>2197271858.256</v>
      </c>
      <c r="GN11" s="100">
        <v>43805422.35599947</v>
      </c>
      <c r="GO11" s="26">
        <f t="shared" si="38"/>
        <v>0.9934998439864676</v>
      </c>
      <c r="GP11" s="100">
        <v>16691338627.944002</v>
      </c>
      <c r="GQ11" s="187">
        <f t="shared" si="41"/>
        <v>108496305.1563353</v>
      </c>
      <c r="GR11" s="26">
        <f t="shared" si="39"/>
        <v>0.8837325273099323</v>
      </c>
      <c r="GS11" s="100">
        <v>1718062682.3159997</v>
      </c>
      <c r="GT11" s="100">
        <v>199754805.9959998</v>
      </c>
      <c r="GU11" s="26">
        <v>1</v>
      </c>
      <c r="GV11" s="26">
        <v>1</v>
      </c>
      <c r="GW11" s="100">
        <v>1297674388.0199997</v>
      </c>
      <c r="GX11" s="26">
        <f t="shared" si="27"/>
        <v>0.9066948672426647</v>
      </c>
      <c r="GY11" s="100">
        <v>121079681.04999995</v>
      </c>
      <c r="GZ11" s="100">
        <v>1133639906.7</v>
      </c>
      <c r="HA11" s="26">
        <f t="shared" si="28"/>
        <v>0.9431828467405522</v>
      </c>
      <c r="HB11" s="100">
        <v>64410192.32000005</v>
      </c>
      <c r="HC11" s="26">
        <v>1</v>
      </c>
      <c r="HD11" s="26">
        <v>1</v>
      </c>
      <c r="HE11" s="26">
        <v>1</v>
      </c>
      <c r="HF11" s="26">
        <v>1</v>
      </c>
      <c r="HG11" s="26">
        <v>1</v>
      </c>
      <c r="HH11" s="26">
        <v>1</v>
      </c>
      <c r="HI11" s="26">
        <v>1</v>
      </c>
      <c r="HJ11" s="26">
        <f t="shared" si="6"/>
        <v>0.9788255765515933</v>
      </c>
      <c r="HK11" s="187">
        <v>18193868669.184002</v>
      </c>
      <c r="HL11" s="187">
        <f t="shared" si="42"/>
        <v>385244679.3659998</v>
      </c>
      <c r="HM11" s="26">
        <v>1</v>
      </c>
      <c r="HN11" s="187"/>
      <c r="HO11" s="26">
        <v>1</v>
      </c>
      <c r="HP11" s="26">
        <v>1</v>
      </c>
      <c r="HQ11" s="26">
        <v>1</v>
      </c>
      <c r="HR11" s="26">
        <v>1</v>
      </c>
      <c r="HS11" s="26">
        <v>1</v>
      </c>
      <c r="HT11" s="26">
        <v>1</v>
      </c>
      <c r="HU11" s="26">
        <v>1</v>
      </c>
      <c r="HV11" s="26">
        <v>1</v>
      </c>
      <c r="HW11" s="26">
        <v>1</v>
      </c>
      <c r="HX11" s="26">
        <v>1</v>
      </c>
      <c r="HY11" s="26">
        <f t="shared" si="29"/>
        <v>1</v>
      </c>
      <c r="HZ11" s="187">
        <v>2630343783.18</v>
      </c>
      <c r="IA11" s="187"/>
      <c r="IB11" s="187">
        <v>19879437772.14</v>
      </c>
      <c r="IC11" s="26">
        <f t="shared" si="7"/>
        <v>1</v>
      </c>
      <c r="ID11" s="28">
        <f t="shared" si="30"/>
        <v>0.9699992152421436</v>
      </c>
      <c r="IE11" s="187">
        <v>2399756898.864</v>
      </c>
      <c r="IF11" s="187">
        <v>71994590.19399977</v>
      </c>
      <c r="IG11" s="26">
        <v>1</v>
      </c>
      <c r="IH11" s="26">
        <f t="shared" si="31"/>
        <v>0.9198722751956094</v>
      </c>
      <c r="II11" s="7">
        <v>1509412179.4079998</v>
      </c>
      <c r="IJ11" s="187">
        <v>120945763.72799969</v>
      </c>
      <c r="IK11" s="26">
        <v>1</v>
      </c>
    </row>
    <row r="12" spans="1:245" ht="15.75">
      <c r="A12" s="63" t="s">
        <v>9</v>
      </c>
      <c r="B12" s="153">
        <v>0</v>
      </c>
      <c r="C12" s="153">
        <v>0</v>
      </c>
      <c r="D12" s="1">
        <v>1.0000000000180151</v>
      </c>
      <c r="E12" s="23" t="e">
        <f>(#REF!-C12)/#REF!</f>
        <v>#REF!</v>
      </c>
      <c r="F12" s="25">
        <v>1.000000000006868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25">
        <v>0.9999999999916481</v>
      </c>
      <c r="T12" s="1">
        <v>0.9514839468620226</v>
      </c>
      <c r="U12" s="12">
        <v>310686868.51199996</v>
      </c>
      <c r="V12" s="100">
        <v>12448281.649999999</v>
      </c>
      <c r="W12" s="1">
        <f t="shared" si="8"/>
        <v>0.9599330293242851</v>
      </c>
      <c r="X12" s="1">
        <v>1</v>
      </c>
      <c r="Y12" s="1">
        <v>1</v>
      </c>
      <c r="Z12" s="1">
        <v>0.9420733473849263</v>
      </c>
      <c r="AA12" s="12">
        <v>165231813.02400002</v>
      </c>
      <c r="AB12" s="100">
        <v>8076516.46</v>
      </c>
      <c r="AC12" s="1"/>
      <c r="AD12" s="1"/>
      <c r="AE12" s="1"/>
      <c r="AF12" s="1"/>
      <c r="AG12" s="1">
        <f t="shared" si="9"/>
        <v>0.9511200881223346</v>
      </c>
      <c r="AH12" s="1">
        <v>0.967373868876306</v>
      </c>
      <c r="AI12" s="12">
        <v>130346904.38399999</v>
      </c>
      <c r="AJ12" s="12">
        <v>3836943.88</v>
      </c>
      <c r="AK12" s="1">
        <v>1</v>
      </c>
      <c r="AL12" s="147">
        <v>1</v>
      </c>
      <c r="AM12" s="147">
        <v>1</v>
      </c>
      <c r="AN12" s="1">
        <v>1</v>
      </c>
      <c r="AO12" s="1">
        <v>1</v>
      </c>
      <c r="AP12" s="1">
        <f t="shared" si="10"/>
        <v>0.9705635979762403</v>
      </c>
      <c r="AQ12" s="1">
        <v>1</v>
      </c>
      <c r="AR12" s="1">
        <v>0.9888953679520146</v>
      </c>
      <c r="AS12" s="12">
        <v>385102941.32399994</v>
      </c>
      <c r="AT12" s="12">
        <v>0</v>
      </c>
      <c r="AU12" s="1">
        <f t="shared" si="11"/>
        <v>1</v>
      </c>
      <c r="AV12" s="1">
        <v>0.9891238423920446</v>
      </c>
      <c r="AW12" s="12">
        <v>3050136758.016</v>
      </c>
      <c r="AX12" s="12">
        <f>(V12+AB12+AJ12+AT12)-24361741.99</f>
        <v>0</v>
      </c>
      <c r="AY12" s="23">
        <f t="shared" si="0"/>
        <v>1</v>
      </c>
      <c r="AZ12" s="1">
        <v>0.9463009845887692</v>
      </c>
      <c r="BA12" s="12">
        <v>362407353.3</v>
      </c>
      <c r="BB12" s="12">
        <v>2352330.91</v>
      </c>
      <c r="BC12" s="1">
        <f t="shared" si="12"/>
        <v>0.9935091523707226</v>
      </c>
      <c r="BD12" s="1">
        <v>1</v>
      </c>
      <c r="BE12" s="147">
        <v>1</v>
      </c>
      <c r="BF12" s="1">
        <v>1</v>
      </c>
      <c r="BG12" s="1">
        <v>1</v>
      </c>
      <c r="BH12" s="1">
        <v>1</v>
      </c>
      <c r="BI12" s="147">
        <v>1</v>
      </c>
      <c r="BJ12" s="1">
        <v>1</v>
      </c>
      <c r="BK12" s="1">
        <v>1</v>
      </c>
      <c r="BL12" s="1">
        <v>1</v>
      </c>
      <c r="BM12" s="1">
        <v>1</v>
      </c>
      <c r="BN12" s="1">
        <v>1</v>
      </c>
      <c r="BO12" s="1">
        <v>0.9951309219783944</v>
      </c>
      <c r="BP12" s="12">
        <v>3612062637.311999</v>
      </c>
      <c r="BQ12" s="12">
        <f>((BB12)-1701590.43)-650740.48</f>
        <v>0</v>
      </c>
      <c r="BR12" s="23">
        <f t="shared" si="1"/>
        <v>1</v>
      </c>
      <c r="BS12" s="1">
        <v>1</v>
      </c>
      <c r="BT12" s="1">
        <v>1</v>
      </c>
      <c r="BU12" s="1">
        <v>1</v>
      </c>
      <c r="BV12" s="1">
        <v>1</v>
      </c>
      <c r="BW12" s="1">
        <v>1</v>
      </c>
      <c r="BX12" s="1">
        <v>1</v>
      </c>
      <c r="BY12" s="1">
        <v>1</v>
      </c>
      <c r="BZ12" s="1">
        <v>1</v>
      </c>
      <c r="CA12" s="1">
        <v>1</v>
      </c>
      <c r="CB12" s="12" t="e">
        <f>#REF!+C12+AX12+BQ12</f>
        <v>#REF!</v>
      </c>
      <c r="CC12" s="1">
        <v>1</v>
      </c>
      <c r="CD12" s="1">
        <v>1</v>
      </c>
      <c r="CE12" s="148">
        <v>1</v>
      </c>
      <c r="CF12" s="23">
        <v>1</v>
      </c>
      <c r="CG12" s="100">
        <v>0</v>
      </c>
      <c r="CH12" s="100">
        <v>435789127.99200004</v>
      </c>
      <c r="CI12" s="8">
        <f t="shared" si="13"/>
        <v>1</v>
      </c>
      <c r="CJ12" s="8">
        <v>1</v>
      </c>
      <c r="CK12" s="8">
        <v>1</v>
      </c>
      <c r="CL12" s="8">
        <v>1</v>
      </c>
      <c r="CM12" s="8">
        <v>1</v>
      </c>
      <c r="CN12" s="8">
        <v>1</v>
      </c>
      <c r="CO12" s="8">
        <v>1</v>
      </c>
      <c r="CP12" s="8">
        <v>1</v>
      </c>
      <c r="CQ12" s="8">
        <v>1</v>
      </c>
      <c r="CR12" s="8">
        <v>1</v>
      </c>
      <c r="CS12" s="8">
        <v>1</v>
      </c>
      <c r="CT12" s="8">
        <v>1</v>
      </c>
      <c r="CU12" s="176">
        <v>5555327449.644</v>
      </c>
      <c r="CV12" s="26">
        <f t="shared" si="14"/>
        <v>1</v>
      </c>
      <c r="CW12" s="182">
        <v>1</v>
      </c>
      <c r="CX12" s="182">
        <v>1</v>
      </c>
      <c r="CY12" s="182">
        <f t="shared" si="15"/>
        <v>1</v>
      </c>
      <c r="CZ12" s="187">
        <v>541771259.232</v>
      </c>
      <c r="DA12" s="187">
        <v>0</v>
      </c>
      <c r="DB12" s="187">
        <v>452059658.064</v>
      </c>
      <c r="DC12" s="8">
        <f>(DB12-DE12)/DB12</f>
        <v>0.7711715111739633</v>
      </c>
      <c r="DD12" s="100">
        <v>541771259.232</v>
      </c>
      <c r="DE12" s="100">
        <v>103444128.41399999</v>
      </c>
      <c r="DF12" s="182">
        <v>1</v>
      </c>
      <c r="DG12" s="182">
        <v>1</v>
      </c>
      <c r="DH12" s="182">
        <v>1</v>
      </c>
      <c r="DI12" s="182">
        <v>1</v>
      </c>
      <c r="DJ12" s="182">
        <v>1</v>
      </c>
      <c r="DK12" s="182">
        <v>1</v>
      </c>
      <c r="DL12" s="182">
        <v>1</v>
      </c>
      <c r="DM12" s="8">
        <v>1</v>
      </c>
      <c r="DN12" s="26">
        <f t="shared" si="16"/>
        <v>1</v>
      </c>
      <c r="DO12" s="199">
        <v>6797478006.563999</v>
      </c>
      <c r="DP12" s="187">
        <v>0</v>
      </c>
      <c r="DQ12" s="238">
        <v>1</v>
      </c>
      <c r="DR12" s="238">
        <f t="shared" si="17"/>
        <v>1.0000000000003975</v>
      </c>
      <c r="DS12" s="223">
        <v>582035087.112</v>
      </c>
      <c r="DT12" s="187">
        <v>-0.0002313852310180664</v>
      </c>
      <c r="DU12" s="238">
        <f t="shared" si="18"/>
        <v>1</v>
      </c>
      <c r="DV12" s="229">
        <v>362485985.46</v>
      </c>
      <c r="DW12" s="187">
        <v>0</v>
      </c>
      <c r="DX12" s="238">
        <v>1</v>
      </c>
      <c r="DY12" s="238">
        <v>1</v>
      </c>
      <c r="DZ12" s="238">
        <v>1</v>
      </c>
      <c r="EA12" s="238">
        <v>1</v>
      </c>
      <c r="EB12" s="238">
        <v>1</v>
      </c>
      <c r="EC12" s="238">
        <f t="shared" si="19"/>
        <v>1</v>
      </c>
      <c r="ED12" s="187">
        <v>0</v>
      </c>
      <c r="EE12" s="187">
        <v>274919910.852</v>
      </c>
      <c r="EF12" s="238">
        <f t="shared" si="20"/>
        <v>1</v>
      </c>
      <c r="EG12" s="187">
        <v>0</v>
      </c>
      <c r="EH12" s="187">
        <v>337393765.69200003</v>
      </c>
      <c r="EI12" s="187">
        <v>448779999.696</v>
      </c>
      <c r="EJ12" s="238">
        <f t="shared" si="21"/>
        <v>1</v>
      </c>
      <c r="EK12" s="187">
        <v>0</v>
      </c>
      <c r="EL12" s="187">
        <v>613334631.66</v>
      </c>
      <c r="EM12" s="26">
        <f t="shared" si="22"/>
        <v>1</v>
      </c>
      <c r="EN12" s="187">
        <v>0</v>
      </c>
      <c r="EO12" s="238">
        <f t="shared" si="23"/>
        <v>1.0000000000000395</v>
      </c>
      <c r="EP12" s="187">
        <f>EN12+EK12+EG12+ED12+DW12+DT12</f>
        <v>-0.0002313852310180664</v>
      </c>
      <c r="EQ12" s="187">
        <v>5846985375.912</v>
      </c>
      <c r="ER12" s="343">
        <f t="shared" si="24"/>
        <v>1.0000000000000395</v>
      </c>
      <c r="ES12" s="238">
        <f t="shared" si="25"/>
        <v>1</v>
      </c>
      <c r="ET12" s="187">
        <v>0</v>
      </c>
      <c r="EU12" s="187">
        <v>499629908.34</v>
      </c>
      <c r="EV12" s="187">
        <v>347946531.636</v>
      </c>
      <c r="EW12" s="238">
        <f t="shared" si="26"/>
        <v>1</v>
      </c>
      <c r="EX12" s="187">
        <v>0</v>
      </c>
      <c r="EY12" s="187">
        <v>501388408.63199997</v>
      </c>
      <c r="EZ12" s="238">
        <f t="shared" si="2"/>
        <v>1</v>
      </c>
      <c r="FA12" s="187">
        <v>0</v>
      </c>
      <c r="FB12" s="187">
        <v>494359275.504</v>
      </c>
      <c r="FC12" s="238">
        <f>(FB12-FD12)/FB12</f>
        <v>1</v>
      </c>
      <c r="FD12" s="187">
        <v>0</v>
      </c>
      <c r="FE12" s="26">
        <v>1</v>
      </c>
      <c r="FF12" s="26">
        <v>1</v>
      </c>
      <c r="FG12" s="26">
        <v>1</v>
      </c>
      <c r="FH12" s="26">
        <f t="shared" si="33"/>
        <v>0.9309071479568858</v>
      </c>
      <c r="FI12" s="187">
        <v>25252107.64</v>
      </c>
      <c r="FJ12" s="187">
        <v>365480753.7</v>
      </c>
      <c r="FK12" s="26">
        <v>1</v>
      </c>
      <c r="FL12" s="26">
        <v>1</v>
      </c>
      <c r="FM12" s="26">
        <v>1</v>
      </c>
      <c r="FN12" s="26">
        <f t="shared" si="4"/>
        <v>0.9371948276186298</v>
      </c>
      <c r="FO12" s="187">
        <v>19295220.069999993</v>
      </c>
      <c r="FP12" s="187">
        <v>307223423.46</v>
      </c>
      <c r="FQ12" s="26">
        <f t="shared" si="34"/>
        <v>0.9892080486763121</v>
      </c>
      <c r="FR12" s="187">
        <f t="shared" si="44"/>
        <v>44547327.70999999</v>
      </c>
      <c r="FS12" s="187">
        <v>4127828821.1160007</v>
      </c>
      <c r="FT12" s="238">
        <f t="shared" si="35"/>
        <v>0.839280342961</v>
      </c>
      <c r="FU12" s="187">
        <v>48670590.34832811</v>
      </c>
      <c r="FV12" s="187">
        <v>302829107.80799997</v>
      </c>
      <c r="FW12" s="238">
        <v>1</v>
      </c>
      <c r="FX12" s="238">
        <v>1</v>
      </c>
      <c r="FY12" s="26">
        <f t="shared" si="5"/>
        <v>0.887270225835</v>
      </c>
      <c r="FZ12" s="187">
        <v>316481855.844</v>
      </c>
      <c r="GA12" s="187">
        <v>35676928.1366142</v>
      </c>
      <c r="GB12" s="187">
        <v>84347518.47461414</v>
      </c>
      <c r="GC12" s="26">
        <f t="shared" si="36"/>
        <v>0.9915055281089998</v>
      </c>
      <c r="GD12" s="100">
        <v>285641327.076</v>
      </c>
      <c r="GE12" s="100">
        <v>2426372.2237550616</v>
      </c>
      <c r="GF12" s="26">
        <v>1</v>
      </c>
      <c r="GG12" s="26">
        <v>1</v>
      </c>
      <c r="GH12" s="26">
        <v>1</v>
      </c>
      <c r="GI12" s="26">
        <v>1</v>
      </c>
      <c r="GJ12" s="26">
        <v>1</v>
      </c>
      <c r="GK12" s="26">
        <v>1</v>
      </c>
      <c r="GL12" s="26">
        <f t="shared" si="37"/>
        <v>0.9800637221304886</v>
      </c>
      <c r="GM12" s="100">
        <v>654097866.4799999</v>
      </c>
      <c r="GN12" s="100">
        <v>13040276.819999814</v>
      </c>
      <c r="GO12" s="26">
        <f t="shared" si="38"/>
        <v>0.9784785049109195</v>
      </c>
      <c r="GP12" s="100">
        <v>4637882596.7039995</v>
      </c>
      <c r="GQ12" s="187">
        <f t="shared" si="41"/>
        <v>99814167.5286972</v>
      </c>
      <c r="GR12" s="26">
        <f t="shared" si="39"/>
        <v>0.8837325273212958</v>
      </c>
      <c r="GS12" s="100">
        <v>498559450.29599994</v>
      </c>
      <c r="GT12" s="100">
        <v>57966247.26599997</v>
      </c>
      <c r="GU12" s="26">
        <v>1</v>
      </c>
      <c r="GV12" s="26">
        <v>1</v>
      </c>
      <c r="GW12" s="100">
        <v>263949938.83200002</v>
      </c>
      <c r="GX12" s="26">
        <f t="shared" si="27"/>
        <v>0.9066948672502808</v>
      </c>
      <c r="GY12" s="100">
        <v>24627884.082000017</v>
      </c>
      <c r="GZ12" s="100">
        <v>255033066.10799998</v>
      </c>
      <c r="HA12" s="26">
        <f t="shared" si="28"/>
        <v>0.9431828467612755</v>
      </c>
      <c r="HB12" s="100">
        <v>14490252.797999978</v>
      </c>
      <c r="HC12" s="26">
        <v>1</v>
      </c>
      <c r="HD12" s="26">
        <v>1</v>
      </c>
      <c r="HE12" s="26">
        <v>1</v>
      </c>
      <c r="HF12" s="26">
        <v>1</v>
      </c>
      <c r="HG12" s="26">
        <v>1</v>
      </c>
      <c r="HH12" s="26">
        <v>1</v>
      </c>
      <c r="HI12" s="26">
        <v>1</v>
      </c>
      <c r="HJ12" s="26">
        <f t="shared" si="6"/>
        <v>0.982970607596255</v>
      </c>
      <c r="HK12" s="187">
        <v>5700989315.6640005</v>
      </c>
      <c r="HL12" s="187">
        <f t="shared" si="42"/>
        <v>97084384.14599997</v>
      </c>
      <c r="HM12" s="26">
        <v>1</v>
      </c>
      <c r="HN12" s="187"/>
      <c r="HO12" s="26">
        <v>1</v>
      </c>
      <c r="HP12" s="26">
        <v>1</v>
      </c>
      <c r="HQ12" s="26">
        <v>1</v>
      </c>
      <c r="HR12" s="26">
        <v>1</v>
      </c>
      <c r="HS12" s="26">
        <v>1</v>
      </c>
      <c r="HT12" s="26">
        <v>1</v>
      </c>
      <c r="HU12" s="26">
        <v>1</v>
      </c>
      <c r="HV12" s="26">
        <v>1</v>
      </c>
      <c r="HW12" s="26">
        <v>1</v>
      </c>
      <c r="HX12" s="26">
        <v>1</v>
      </c>
      <c r="HY12" s="26">
        <f t="shared" si="29"/>
        <v>1</v>
      </c>
      <c r="HZ12" s="187">
        <v>619315769.832</v>
      </c>
      <c r="IA12" s="187"/>
      <c r="IB12" s="187">
        <v>7358828834.771998</v>
      </c>
      <c r="IC12" s="26">
        <f t="shared" si="7"/>
        <v>1</v>
      </c>
      <c r="ID12" s="28">
        <f t="shared" si="30"/>
        <v>0.9699992152375229</v>
      </c>
      <c r="IE12" s="187">
        <v>554194692.96</v>
      </c>
      <c r="IF12" s="187">
        <v>16626275.700000048</v>
      </c>
      <c r="IG12" s="26">
        <v>1</v>
      </c>
      <c r="IH12" s="26">
        <f t="shared" si="31"/>
        <v>0.9198722751964394</v>
      </c>
      <c r="II12" s="7">
        <v>635691529.104</v>
      </c>
      <c r="IJ12" s="187">
        <v>50936515.903999925</v>
      </c>
      <c r="IK12" s="26">
        <v>1</v>
      </c>
    </row>
    <row r="13" spans="1:245" ht="15.75">
      <c r="A13" s="39" t="s">
        <v>10</v>
      </c>
      <c r="B13" s="153">
        <v>0</v>
      </c>
      <c r="C13" s="153">
        <v>0</v>
      </c>
      <c r="D13" s="8">
        <v>0.9999999999912581</v>
      </c>
      <c r="E13" s="26" t="e">
        <f>(#REF!-C13)/#REF!</f>
        <v>#REF!</v>
      </c>
      <c r="F13" s="25">
        <v>0.9999999999995373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25">
        <v>1.0000000000079299</v>
      </c>
      <c r="T13" s="8">
        <v>0.9514839469044987</v>
      </c>
      <c r="U13" s="100">
        <v>530977267.86</v>
      </c>
      <c r="V13" s="100">
        <v>0</v>
      </c>
      <c r="W13" s="8">
        <f t="shared" si="8"/>
        <v>1</v>
      </c>
      <c r="X13" s="8">
        <v>1</v>
      </c>
      <c r="Y13" s="8">
        <v>1</v>
      </c>
      <c r="Z13" s="8">
        <v>0.942073347366017</v>
      </c>
      <c r="AA13" s="100">
        <v>330071636.088</v>
      </c>
      <c r="AB13" s="100">
        <v>1.862645149230957E-09</v>
      </c>
      <c r="AC13" s="8"/>
      <c r="AD13" s="8"/>
      <c r="AE13" s="8"/>
      <c r="AF13" s="8"/>
      <c r="AG13" s="8">
        <f t="shared" si="9"/>
        <v>1</v>
      </c>
      <c r="AH13" s="8">
        <v>0.9673738688728452</v>
      </c>
      <c r="AI13" s="100">
        <v>316972105.632</v>
      </c>
      <c r="AJ13" s="100">
        <v>0</v>
      </c>
      <c r="AK13" s="8">
        <v>1</v>
      </c>
      <c r="AL13" s="154">
        <v>1</v>
      </c>
      <c r="AM13" s="154">
        <v>1</v>
      </c>
      <c r="AN13" s="8">
        <v>1</v>
      </c>
      <c r="AO13" s="8">
        <v>1</v>
      </c>
      <c r="AP13" s="8">
        <f t="shared" si="10"/>
        <v>1</v>
      </c>
      <c r="AQ13" s="8">
        <v>1</v>
      </c>
      <c r="AR13" s="8">
        <v>0.9888953679488496</v>
      </c>
      <c r="AS13" s="100">
        <v>529716165.732</v>
      </c>
      <c r="AT13" s="100">
        <v>0</v>
      </c>
      <c r="AU13" s="8">
        <f t="shared" si="11"/>
        <v>1</v>
      </c>
      <c r="AV13" s="8">
        <v>0.9885680201791458</v>
      </c>
      <c r="AW13" s="100">
        <v>5345070921.708</v>
      </c>
      <c r="AX13" s="100">
        <f t="shared" si="40"/>
        <v>1.862645149230957E-09</v>
      </c>
      <c r="AY13" s="26">
        <f t="shared" si="0"/>
        <v>1</v>
      </c>
      <c r="AZ13" s="8">
        <v>0.9463009846113112</v>
      </c>
      <c r="BA13" s="100">
        <v>537785530.572</v>
      </c>
      <c r="BB13" s="100">
        <v>483153.73</v>
      </c>
      <c r="BC13" s="8">
        <f t="shared" si="12"/>
        <v>0.9991015865944066</v>
      </c>
      <c r="BD13" s="8">
        <v>1</v>
      </c>
      <c r="BE13" s="154">
        <v>1</v>
      </c>
      <c r="BF13" s="8">
        <v>1</v>
      </c>
      <c r="BG13" s="8">
        <v>1</v>
      </c>
      <c r="BH13" s="8">
        <v>1</v>
      </c>
      <c r="BI13" s="154">
        <v>1</v>
      </c>
      <c r="BJ13" s="8">
        <v>1</v>
      </c>
      <c r="BK13" s="8">
        <v>1</v>
      </c>
      <c r="BL13" s="8">
        <v>1</v>
      </c>
      <c r="BM13" s="8">
        <v>1</v>
      </c>
      <c r="BN13" s="8">
        <v>1</v>
      </c>
      <c r="BO13" s="8">
        <v>0.9956205150763905</v>
      </c>
      <c r="BP13" s="100">
        <v>5959242825.863999</v>
      </c>
      <c r="BQ13" s="100">
        <f>((BB13)-349495.8)-133657.93</f>
        <v>0</v>
      </c>
      <c r="BR13" s="26">
        <f t="shared" si="1"/>
        <v>1</v>
      </c>
      <c r="BS13" s="8">
        <v>1</v>
      </c>
      <c r="BT13" s="8">
        <v>1</v>
      </c>
      <c r="BU13" s="8">
        <v>1</v>
      </c>
      <c r="BV13" s="8">
        <v>1</v>
      </c>
      <c r="BW13" s="8">
        <v>1</v>
      </c>
      <c r="BX13" s="8">
        <v>1</v>
      </c>
      <c r="BY13" s="8">
        <v>1</v>
      </c>
      <c r="BZ13" s="8">
        <v>1</v>
      </c>
      <c r="CA13" s="8">
        <v>1</v>
      </c>
      <c r="CB13" s="100" t="e">
        <f>#REF!+C13+AX13+BQ13</f>
        <v>#REF!</v>
      </c>
      <c r="CC13" s="8">
        <v>1</v>
      </c>
      <c r="CD13" s="8">
        <v>1</v>
      </c>
      <c r="CE13" s="155">
        <v>1</v>
      </c>
      <c r="CF13" s="26">
        <v>1</v>
      </c>
      <c r="CG13" s="100">
        <v>-0.00199991837143898</v>
      </c>
      <c r="CH13" s="100">
        <v>893378626.008</v>
      </c>
      <c r="CI13" s="8">
        <f t="shared" si="13"/>
        <v>1.0000000000022387</v>
      </c>
      <c r="CJ13" s="8">
        <v>1</v>
      </c>
      <c r="CK13" s="8">
        <v>1</v>
      </c>
      <c r="CL13" s="8">
        <v>1</v>
      </c>
      <c r="CM13" s="8">
        <v>1</v>
      </c>
      <c r="CN13" s="8">
        <v>1</v>
      </c>
      <c r="CO13" s="8">
        <v>1</v>
      </c>
      <c r="CP13" s="8">
        <v>1</v>
      </c>
      <c r="CQ13" s="8">
        <v>1</v>
      </c>
      <c r="CR13" s="8">
        <v>1</v>
      </c>
      <c r="CS13" s="8">
        <v>1</v>
      </c>
      <c r="CT13" s="8">
        <v>1</v>
      </c>
      <c r="CU13" s="176">
        <v>11781859507.571999</v>
      </c>
      <c r="CV13" s="26">
        <f t="shared" si="14"/>
        <v>1.0000000000001699</v>
      </c>
      <c r="CW13" s="182">
        <v>1</v>
      </c>
      <c r="CX13" s="182">
        <v>1</v>
      </c>
      <c r="CY13" s="182">
        <f t="shared" si="15"/>
        <v>1</v>
      </c>
      <c r="CZ13" s="187">
        <v>1078527586.164</v>
      </c>
      <c r="DA13" s="187">
        <v>0</v>
      </c>
      <c r="DB13" s="187">
        <v>1272004126.5479999</v>
      </c>
      <c r="DC13" s="8">
        <f t="shared" si="32"/>
        <v>0.8098053624522809</v>
      </c>
      <c r="DD13" s="100">
        <v>1078527586.164</v>
      </c>
      <c r="DE13" s="100">
        <v>241928363.80799985</v>
      </c>
      <c r="DF13" s="182">
        <v>1</v>
      </c>
      <c r="DG13" s="182">
        <v>1</v>
      </c>
      <c r="DH13" s="182">
        <v>1</v>
      </c>
      <c r="DI13" s="182">
        <v>1</v>
      </c>
      <c r="DJ13" s="182">
        <v>1</v>
      </c>
      <c r="DK13" s="182">
        <v>1</v>
      </c>
      <c r="DL13" s="182">
        <v>1</v>
      </c>
      <c r="DM13" s="8">
        <v>1</v>
      </c>
      <c r="DN13" s="26">
        <f t="shared" si="16"/>
        <v>1</v>
      </c>
      <c r="DO13" s="199">
        <v>13447165371.251999</v>
      </c>
      <c r="DP13" s="187">
        <v>0</v>
      </c>
      <c r="DQ13" s="238">
        <v>1</v>
      </c>
      <c r="DR13" s="238">
        <f t="shared" si="17"/>
        <v>0.999999999996817</v>
      </c>
      <c r="DS13" s="223">
        <v>890552269.932</v>
      </c>
      <c r="DT13" s="187">
        <v>0.0028346776962280273</v>
      </c>
      <c r="DU13" s="238">
        <f t="shared" si="18"/>
        <v>1.000000000001703</v>
      </c>
      <c r="DV13" s="229">
        <v>902416261.896</v>
      </c>
      <c r="DW13" s="187">
        <v>-0.0015369057655334473</v>
      </c>
      <c r="DX13" s="238">
        <v>1</v>
      </c>
      <c r="DY13" s="238">
        <v>1</v>
      </c>
      <c r="DZ13" s="238">
        <v>1</v>
      </c>
      <c r="EA13" s="238">
        <v>1</v>
      </c>
      <c r="EB13" s="238">
        <v>1</v>
      </c>
      <c r="EC13" s="238">
        <f t="shared" si="19"/>
        <v>1</v>
      </c>
      <c r="ED13" s="187">
        <v>0</v>
      </c>
      <c r="EE13" s="187">
        <v>1332003993.516</v>
      </c>
      <c r="EF13" s="238">
        <f t="shared" si="20"/>
        <v>1</v>
      </c>
      <c r="EG13" s="187">
        <v>0</v>
      </c>
      <c r="EH13" s="187">
        <v>1682048054.2199998</v>
      </c>
      <c r="EI13" s="187">
        <v>1612501107.216</v>
      </c>
      <c r="EJ13" s="238">
        <f t="shared" si="21"/>
        <v>1</v>
      </c>
      <c r="EK13" s="187">
        <v>0</v>
      </c>
      <c r="EL13" s="187">
        <v>1885353625.6079998</v>
      </c>
      <c r="EM13" s="26">
        <f t="shared" si="22"/>
        <v>1</v>
      </c>
      <c r="EN13" s="187">
        <v>0</v>
      </c>
      <c r="EO13" s="238">
        <f t="shared" si="23"/>
        <v>0.9999999999999107</v>
      </c>
      <c r="EP13" s="187">
        <f>EN13+EK13+EG13+ED13+DW13+DT13</f>
        <v>0.00129777193069458</v>
      </c>
      <c r="EQ13" s="187">
        <v>14533930036.668001</v>
      </c>
      <c r="ER13" s="343">
        <f t="shared" si="24"/>
        <v>0.9999999999999107</v>
      </c>
      <c r="ES13" s="238">
        <f t="shared" si="25"/>
        <v>1</v>
      </c>
      <c r="ET13" s="187">
        <v>0</v>
      </c>
      <c r="EU13" s="187">
        <v>1526439265.6319997</v>
      </c>
      <c r="EV13" s="187">
        <v>1330704662.2199998</v>
      </c>
      <c r="EW13" s="238">
        <f t="shared" si="26"/>
        <v>1</v>
      </c>
      <c r="EX13" s="187">
        <v>0</v>
      </c>
      <c r="EY13" s="187">
        <v>1613548702.2959998</v>
      </c>
      <c r="EZ13" s="238">
        <f t="shared" si="2"/>
        <v>1</v>
      </c>
      <c r="FA13" s="187">
        <v>0</v>
      </c>
      <c r="FB13" s="187">
        <v>1234385501.652</v>
      </c>
      <c r="FC13" s="238">
        <f t="shared" si="3"/>
        <v>1</v>
      </c>
      <c r="FD13" s="187">
        <v>0</v>
      </c>
      <c r="FE13" s="26">
        <v>1</v>
      </c>
      <c r="FF13" s="26">
        <v>1</v>
      </c>
      <c r="FG13" s="26">
        <v>1</v>
      </c>
      <c r="FH13" s="26">
        <f t="shared" si="33"/>
        <v>0.9105802421758307</v>
      </c>
      <c r="FI13" s="187">
        <v>141790794.1</v>
      </c>
      <c r="FJ13" s="187">
        <v>1585676337.648</v>
      </c>
      <c r="FK13" s="26">
        <v>1</v>
      </c>
      <c r="FL13" s="26">
        <v>1</v>
      </c>
      <c r="FM13" s="26">
        <v>1</v>
      </c>
      <c r="FN13" s="26">
        <f t="shared" si="4"/>
        <v>0.9371948276330209</v>
      </c>
      <c r="FO13" s="187">
        <v>80926553.92999983</v>
      </c>
      <c r="FP13" s="187">
        <v>1288533266.928</v>
      </c>
      <c r="FQ13" s="26">
        <f t="shared" si="34"/>
        <v>0.9864879367046401</v>
      </c>
      <c r="FR13" s="187">
        <f t="shared" si="44"/>
        <v>222717348.02999982</v>
      </c>
      <c r="FS13" s="187">
        <v>16482852630.396</v>
      </c>
      <c r="FT13" s="238">
        <f t="shared" si="35"/>
        <v>1</v>
      </c>
      <c r="FU13" s="187">
        <v>0</v>
      </c>
      <c r="FV13" s="187">
        <v>1230722491.896</v>
      </c>
      <c r="FW13" s="238">
        <v>1</v>
      </c>
      <c r="FX13" s="238">
        <v>1</v>
      </c>
      <c r="FY13" s="26">
        <f t="shared" si="5"/>
        <v>0.9006897617437358</v>
      </c>
      <c r="FZ13" s="187">
        <v>1424748949.8</v>
      </c>
      <c r="GA13" s="187">
        <v>141492157.66</v>
      </c>
      <c r="GB13" s="187">
        <v>358412924.1627741</v>
      </c>
      <c r="GC13" s="26">
        <f t="shared" si="36"/>
        <v>0.9915055281089998</v>
      </c>
      <c r="GD13" s="100">
        <v>1234246131.228</v>
      </c>
      <c r="GE13" s="100">
        <v>10484269.068291903</v>
      </c>
      <c r="GF13" s="26">
        <v>1</v>
      </c>
      <c r="GG13" s="26">
        <v>1</v>
      </c>
      <c r="GH13" s="26">
        <v>1</v>
      </c>
      <c r="GI13" s="26">
        <v>1</v>
      </c>
      <c r="GJ13" s="26">
        <v>1</v>
      </c>
      <c r="GK13" s="26">
        <v>1</v>
      </c>
      <c r="GL13" s="26">
        <f t="shared" si="37"/>
        <v>0.980063722118052</v>
      </c>
      <c r="GM13" s="100">
        <v>2563740213.828</v>
      </c>
      <c r="GN13" s="100">
        <v>51111437.319999695</v>
      </c>
      <c r="GO13" s="26">
        <f t="shared" si="38"/>
        <v>0.9894635447443637</v>
      </c>
      <c r="GP13" s="100">
        <v>19274780665.884003</v>
      </c>
      <c r="GQ13" s="187">
        <f t="shared" si="41"/>
        <v>203087864.0482916</v>
      </c>
      <c r="GR13" s="26">
        <f t="shared" si="39"/>
        <v>0.8837325273117927</v>
      </c>
      <c r="GS13" s="100">
        <v>2250576211.764</v>
      </c>
      <c r="GT13" s="100">
        <v>261668808.23399973</v>
      </c>
      <c r="GU13" s="26">
        <v>1</v>
      </c>
      <c r="GV13" s="26">
        <v>1</v>
      </c>
      <c r="GW13" s="100">
        <v>1818191001.7439997</v>
      </c>
      <c r="GX13" s="26">
        <f t="shared" si="27"/>
        <v>0.9066948672360188</v>
      </c>
      <c r="GY13" s="100">
        <v>169646552.80799985</v>
      </c>
      <c r="GZ13" s="100">
        <v>1554828681.1439998</v>
      </c>
      <c r="HA13" s="26">
        <f t="shared" si="28"/>
        <v>0.9431828467448895</v>
      </c>
      <c r="HB13" s="100">
        <v>88340939.4619999</v>
      </c>
      <c r="HC13" s="26">
        <v>1</v>
      </c>
      <c r="HD13" s="26">
        <v>1</v>
      </c>
      <c r="HE13" s="26">
        <v>1</v>
      </c>
      <c r="HF13" s="26">
        <v>1</v>
      </c>
      <c r="HG13" s="26">
        <v>1</v>
      </c>
      <c r="HH13" s="26">
        <v>1</v>
      </c>
      <c r="HI13" s="26">
        <v>1</v>
      </c>
      <c r="HJ13" s="26">
        <f t="shared" si="6"/>
        <v>0.9796033528481163</v>
      </c>
      <c r="HK13" s="187">
        <v>25477535431.896</v>
      </c>
      <c r="HL13" s="187">
        <f t="shared" si="42"/>
        <v>519656300.5039995</v>
      </c>
      <c r="HM13" s="26">
        <v>1</v>
      </c>
      <c r="HN13" s="187"/>
      <c r="HO13" s="26">
        <v>1</v>
      </c>
      <c r="HP13" s="26">
        <v>1</v>
      </c>
      <c r="HQ13" s="26">
        <v>1</v>
      </c>
      <c r="HR13" s="26">
        <v>1</v>
      </c>
      <c r="HS13" s="26">
        <v>1</v>
      </c>
      <c r="HT13" s="26">
        <v>1</v>
      </c>
      <c r="HU13" s="26">
        <v>1</v>
      </c>
      <c r="HV13" s="26">
        <v>1</v>
      </c>
      <c r="HW13" s="26">
        <v>1</v>
      </c>
      <c r="HX13" s="26">
        <v>1</v>
      </c>
      <c r="HY13" s="26">
        <f t="shared" si="29"/>
        <v>1</v>
      </c>
      <c r="HZ13" s="187">
        <v>2879020312.2839994</v>
      </c>
      <c r="IA13" s="187"/>
      <c r="IB13" s="187">
        <v>30214906851.06</v>
      </c>
      <c r="IC13" s="26">
        <f t="shared" si="7"/>
        <v>1</v>
      </c>
      <c r="ID13" s="28">
        <f t="shared" si="30"/>
        <v>0.9699992152420516</v>
      </c>
      <c r="IE13" s="187">
        <v>3194376922.0439997</v>
      </c>
      <c r="IF13" s="187">
        <v>95833814.47399998</v>
      </c>
      <c r="IG13" s="26">
        <v>1</v>
      </c>
      <c r="IH13" s="26">
        <f t="shared" si="31"/>
        <v>0.9198722751957533</v>
      </c>
      <c r="II13" s="7">
        <v>2363179337.172</v>
      </c>
      <c r="IJ13" s="187">
        <v>189356183.592</v>
      </c>
      <c r="IK13" s="26">
        <v>1</v>
      </c>
    </row>
    <row r="14" spans="1:245" ht="17.25" customHeight="1">
      <c r="A14" s="39" t="s">
        <v>11</v>
      </c>
      <c r="B14" s="146">
        <v>0</v>
      </c>
      <c r="C14" s="146">
        <v>0</v>
      </c>
      <c r="D14" s="8">
        <v>0.9999999999927386</v>
      </c>
      <c r="E14" s="26" t="e">
        <f>(#REF!-C14)/#REF!</f>
        <v>#REF!</v>
      </c>
      <c r="F14" s="26">
        <v>1.000000000001485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26">
        <v>0.9999999999997061</v>
      </c>
      <c r="T14" s="8">
        <v>0.9514839468856707</v>
      </c>
      <c r="U14" s="100">
        <v>648882374.496</v>
      </c>
      <c r="V14" s="100">
        <v>0</v>
      </c>
      <c r="W14" s="8">
        <f t="shared" si="8"/>
        <v>1</v>
      </c>
      <c r="X14" s="8">
        <v>1</v>
      </c>
      <c r="Y14" s="8">
        <v>1</v>
      </c>
      <c r="Z14" s="8">
        <v>0.9420733473515126</v>
      </c>
      <c r="AA14" s="100">
        <v>360331796.56799996</v>
      </c>
      <c r="AB14" s="100">
        <v>0</v>
      </c>
      <c r="AC14" s="8"/>
      <c r="AD14" s="8"/>
      <c r="AE14" s="8"/>
      <c r="AF14" s="8"/>
      <c r="AG14" s="8">
        <f t="shared" si="9"/>
        <v>1</v>
      </c>
      <c r="AH14" s="8">
        <v>0.9673738688636102</v>
      </c>
      <c r="AI14" s="100">
        <v>366563296.21199995</v>
      </c>
      <c r="AJ14" s="100">
        <v>-1.862645149230957E-09</v>
      </c>
      <c r="AK14" s="8">
        <v>1</v>
      </c>
      <c r="AL14" s="154">
        <v>1</v>
      </c>
      <c r="AM14" s="154">
        <v>1</v>
      </c>
      <c r="AN14" s="8">
        <v>1</v>
      </c>
      <c r="AO14" s="8">
        <v>1</v>
      </c>
      <c r="AP14" s="8">
        <f t="shared" si="10"/>
        <v>1</v>
      </c>
      <c r="AQ14" s="8">
        <v>1</v>
      </c>
      <c r="AR14" s="8">
        <v>0.9888953679590491</v>
      </c>
      <c r="AS14" s="100">
        <v>835353942.1919999</v>
      </c>
      <c r="AT14" s="100">
        <v>0</v>
      </c>
      <c r="AU14" s="8">
        <f t="shared" si="11"/>
        <v>1</v>
      </c>
      <c r="AV14" s="8">
        <v>0.9889364059096364</v>
      </c>
      <c r="AW14" s="100">
        <v>6651533514.240001</v>
      </c>
      <c r="AX14" s="100">
        <f t="shared" si="40"/>
        <v>-1.862645149230957E-09</v>
      </c>
      <c r="AY14" s="234">
        <f t="shared" si="0"/>
        <v>1</v>
      </c>
      <c r="AZ14" s="8">
        <v>0.9463009846040994</v>
      </c>
      <c r="BA14" s="100">
        <v>820970665.6439999</v>
      </c>
      <c r="BB14" s="100">
        <v>3.725290298461914E-09</v>
      </c>
      <c r="BC14" s="8">
        <f t="shared" si="12"/>
        <v>1</v>
      </c>
      <c r="BD14" s="8">
        <v>1</v>
      </c>
      <c r="BE14" s="154">
        <v>1</v>
      </c>
      <c r="BF14" s="8">
        <v>1</v>
      </c>
      <c r="BG14" s="8">
        <v>1</v>
      </c>
      <c r="BH14" s="8">
        <v>1</v>
      </c>
      <c r="BI14" s="154">
        <v>1</v>
      </c>
      <c r="BJ14" s="8">
        <v>1</v>
      </c>
      <c r="BK14" s="8">
        <v>1</v>
      </c>
      <c r="BL14" s="8">
        <v>1</v>
      </c>
      <c r="BM14" s="8">
        <v>1</v>
      </c>
      <c r="BN14" s="8">
        <v>1</v>
      </c>
      <c r="BO14" s="8">
        <v>0.9957678689159383</v>
      </c>
      <c r="BP14" s="100">
        <v>9413985680.652</v>
      </c>
      <c r="BQ14" s="100">
        <f t="shared" si="43"/>
        <v>3.725290298461914E-09</v>
      </c>
      <c r="BR14" s="26">
        <f t="shared" si="1"/>
        <v>1</v>
      </c>
      <c r="BS14" s="8">
        <v>1</v>
      </c>
      <c r="BT14" s="8">
        <v>1</v>
      </c>
      <c r="BU14" s="8">
        <v>1</v>
      </c>
      <c r="BV14" s="8">
        <v>1</v>
      </c>
      <c r="BW14" s="8">
        <v>1</v>
      </c>
      <c r="BX14" s="8">
        <v>1</v>
      </c>
      <c r="BY14" s="8">
        <v>1</v>
      </c>
      <c r="BZ14" s="8">
        <v>1</v>
      </c>
      <c r="CA14" s="8">
        <v>1</v>
      </c>
      <c r="CB14" s="100" t="e">
        <f>#REF!+C14+AX14+BQ14</f>
        <v>#REF!</v>
      </c>
      <c r="CC14" s="8">
        <v>1</v>
      </c>
      <c r="CD14" s="8">
        <v>1</v>
      </c>
      <c r="CE14" s="155">
        <v>1</v>
      </c>
      <c r="CF14" s="26">
        <v>1</v>
      </c>
      <c r="CG14" s="100">
        <v>0</v>
      </c>
      <c r="CH14" s="100">
        <v>895252596.7559999</v>
      </c>
      <c r="CI14" s="8">
        <f t="shared" si="13"/>
        <v>1</v>
      </c>
      <c r="CJ14" s="8">
        <v>1</v>
      </c>
      <c r="CK14" s="8">
        <v>1</v>
      </c>
      <c r="CL14" s="8">
        <v>1</v>
      </c>
      <c r="CM14" s="8">
        <v>1</v>
      </c>
      <c r="CN14" s="8">
        <v>1</v>
      </c>
      <c r="CO14" s="8">
        <v>1</v>
      </c>
      <c r="CP14" s="8">
        <v>1</v>
      </c>
      <c r="CQ14" s="8">
        <v>1</v>
      </c>
      <c r="CR14" s="8">
        <v>1</v>
      </c>
      <c r="CS14" s="8">
        <v>1</v>
      </c>
      <c r="CT14" s="8">
        <v>1</v>
      </c>
      <c r="CU14" s="176">
        <v>11590497050.907999</v>
      </c>
      <c r="CV14" s="26">
        <f t="shared" si="14"/>
        <v>1</v>
      </c>
      <c r="CW14" s="182">
        <v>1</v>
      </c>
      <c r="CX14" s="182">
        <v>1</v>
      </c>
      <c r="CY14" s="182">
        <f t="shared" si="15"/>
        <v>1</v>
      </c>
      <c r="CZ14" s="187">
        <v>1013309187.168</v>
      </c>
      <c r="DA14" s="187">
        <v>0</v>
      </c>
      <c r="DB14" s="187">
        <v>1116465349.044</v>
      </c>
      <c r="DC14" s="8">
        <f t="shared" si="32"/>
        <v>0.7944779660107867</v>
      </c>
      <c r="DD14" s="100">
        <v>1013309187.168</v>
      </c>
      <c r="DE14" s="100">
        <v>229458229.41399983</v>
      </c>
      <c r="DF14" s="182">
        <v>1</v>
      </c>
      <c r="DG14" s="182">
        <v>1</v>
      </c>
      <c r="DH14" s="182">
        <v>1</v>
      </c>
      <c r="DI14" s="182">
        <v>1</v>
      </c>
      <c r="DJ14" s="182">
        <v>1</v>
      </c>
      <c r="DK14" s="182">
        <v>1</v>
      </c>
      <c r="DL14" s="182">
        <v>1</v>
      </c>
      <c r="DM14" s="8">
        <v>1</v>
      </c>
      <c r="DN14" s="26">
        <f t="shared" si="16"/>
        <v>1</v>
      </c>
      <c r="DO14" s="199">
        <v>13412584700.352001</v>
      </c>
      <c r="DP14" s="187">
        <v>0</v>
      </c>
      <c r="DQ14" s="238">
        <v>1</v>
      </c>
      <c r="DR14" s="238">
        <f t="shared" si="17"/>
        <v>1.000000000006421</v>
      </c>
      <c r="DS14" s="223">
        <v>1049170088.4599999</v>
      </c>
      <c r="DT14" s="187">
        <v>-0.006736874580383301</v>
      </c>
      <c r="DU14" s="238">
        <f t="shared" si="18"/>
        <v>1</v>
      </c>
      <c r="DV14" s="229">
        <v>866314683.06</v>
      </c>
      <c r="DW14" s="187">
        <v>0</v>
      </c>
      <c r="DX14" s="238">
        <v>1</v>
      </c>
      <c r="DY14" s="238">
        <v>1</v>
      </c>
      <c r="DZ14" s="238">
        <v>1</v>
      </c>
      <c r="EA14" s="238">
        <v>1</v>
      </c>
      <c r="EB14" s="238">
        <v>1</v>
      </c>
      <c r="EC14" s="238">
        <f t="shared" si="19"/>
        <v>1</v>
      </c>
      <c r="ED14" s="187">
        <v>0</v>
      </c>
      <c r="EE14" s="187">
        <v>789239752.5719999</v>
      </c>
      <c r="EF14" s="238">
        <f t="shared" si="20"/>
        <v>1</v>
      </c>
      <c r="EG14" s="187">
        <v>0</v>
      </c>
      <c r="EH14" s="187">
        <v>1108186089.888</v>
      </c>
      <c r="EI14" s="187">
        <v>921954463.1159999</v>
      </c>
      <c r="EJ14" s="238">
        <f t="shared" si="21"/>
        <v>1</v>
      </c>
      <c r="EK14" s="187">
        <v>0</v>
      </c>
      <c r="EL14" s="187">
        <v>1217033392.932</v>
      </c>
      <c r="EM14" s="26">
        <f t="shared" si="22"/>
        <v>1</v>
      </c>
      <c r="EN14" s="187">
        <v>0</v>
      </c>
      <c r="EO14" s="238">
        <f t="shared" si="23"/>
        <v>1.000000000000577</v>
      </c>
      <c r="EP14" s="187">
        <f>EN14+EK14+EG14+ED14+DW14+DT14</f>
        <v>-0.006736874580383301</v>
      </c>
      <c r="EQ14" s="187">
        <v>11671466441.316</v>
      </c>
      <c r="ER14" s="343">
        <f t="shared" si="24"/>
        <v>1.000000000000577</v>
      </c>
      <c r="ES14" s="238">
        <f t="shared" si="25"/>
        <v>1</v>
      </c>
      <c r="ET14" s="187">
        <v>0</v>
      </c>
      <c r="EU14" s="187">
        <v>997591927.44</v>
      </c>
      <c r="EV14" s="187">
        <v>690955493.856</v>
      </c>
      <c r="EW14" s="238">
        <f t="shared" si="26"/>
        <v>1</v>
      </c>
      <c r="EX14" s="187">
        <v>0</v>
      </c>
      <c r="EY14" s="187">
        <v>835479916.8840001</v>
      </c>
      <c r="EZ14" s="238">
        <f t="shared" si="2"/>
        <v>1</v>
      </c>
      <c r="FA14" s="187">
        <v>0</v>
      </c>
      <c r="FB14" s="187">
        <v>873732131.0879999</v>
      </c>
      <c r="FC14" s="238">
        <f>(FB14-FD14)/FB14</f>
        <v>1</v>
      </c>
      <c r="FD14" s="187">
        <v>0</v>
      </c>
      <c r="FE14" s="26">
        <v>1</v>
      </c>
      <c r="FF14" s="26">
        <v>1</v>
      </c>
      <c r="FG14" s="26">
        <v>1</v>
      </c>
      <c r="FH14" s="26">
        <f t="shared" si="33"/>
        <v>1</v>
      </c>
      <c r="FI14" s="187">
        <v>0</v>
      </c>
      <c r="FJ14" s="187">
        <v>868861664.3159999</v>
      </c>
      <c r="FK14" s="26">
        <v>1</v>
      </c>
      <c r="FL14" s="26">
        <v>1</v>
      </c>
      <c r="FM14" s="26">
        <v>1</v>
      </c>
      <c r="FN14" s="26">
        <f t="shared" si="4"/>
        <v>1</v>
      </c>
      <c r="FO14" s="187">
        <v>0</v>
      </c>
      <c r="FP14" s="187">
        <v>743569099.38</v>
      </c>
      <c r="FQ14" s="26">
        <f t="shared" si="34"/>
        <v>1</v>
      </c>
      <c r="FR14" s="187">
        <f t="shared" si="44"/>
        <v>0</v>
      </c>
      <c r="FS14" s="187">
        <v>9535274271.756</v>
      </c>
      <c r="FT14" s="238">
        <f t="shared" si="35"/>
        <v>0.9991847169083112</v>
      </c>
      <c r="FU14" s="187">
        <v>687120.41</v>
      </c>
      <c r="FV14" s="187">
        <v>842799779.6159999</v>
      </c>
      <c r="FW14" s="238">
        <v>1</v>
      </c>
      <c r="FX14" s="238">
        <v>1</v>
      </c>
      <c r="FY14" s="26">
        <f t="shared" si="5"/>
        <v>0.887270225835</v>
      </c>
      <c r="FZ14" s="187">
        <v>664671703.188</v>
      </c>
      <c r="GA14" s="187">
        <v>74928290.9942491</v>
      </c>
      <c r="GB14" s="187">
        <v>210382782.5162487</v>
      </c>
      <c r="GC14" s="26">
        <f t="shared" si="36"/>
        <v>0.991505528109</v>
      </c>
      <c r="GD14" s="100">
        <v>812692713.996</v>
      </c>
      <c r="GE14" s="100">
        <v>6903395.4150595665</v>
      </c>
      <c r="GF14" s="26">
        <v>1</v>
      </c>
      <c r="GG14" s="26">
        <v>1</v>
      </c>
      <c r="GH14" s="26">
        <v>1</v>
      </c>
      <c r="GI14" s="26">
        <v>1</v>
      </c>
      <c r="GJ14" s="26">
        <v>1</v>
      </c>
      <c r="GK14" s="26">
        <v>1</v>
      </c>
      <c r="GL14" s="26">
        <f t="shared" si="37"/>
        <v>0.9800637221104143</v>
      </c>
      <c r="GM14" s="100">
        <v>1936777366.56</v>
      </c>
      <c r="GN14" s="100">
        <v>38612131.7900002</v>
      </c>
      <c r="GO14" s="26">
        <f t="shared" si="38"/>
        <v>0.9910776384542548</v>
      </c>
      <c r="GP14" s="100">
        <v>13576107400.295998</v>
      </c>
      <c r="GQ14" s="187">
        <f t="shared" si="41"/>
        <v>121130938.60930887</v>
      </c>
      <c r="GR14" s="26">
        <f t="shared" si="39"/>
        <v>0.8837325273076725</v>
      </c>
      <c r="GS14" s="100">
        <v>1416114632.8319998</v>
      </c>
      <c r="GT14" s="100">
        <v>164648069.40199995</v>
      </c>
      <c r="GU14" s="26">
        <v>1</v>
      </c>
      <c r="GV14" s="26">
        <v>1</v>
      </c>
      <c r="GW14" s="100">
        <v>1029123248.496</v>
      </c>
      <c r="GX14" s="26">
        <f t="shared" si="27"/>
        <v>0.9066948672412843</v>
      </c>
      <c r="GY14" s="100">
        <v>96022481.32599998</v>
      </c>
      <c r="GZ14" s="100">
        <v>983554832.412</v>
      </c>
      <c r="HA14" s="26">
        <f t="shared" si="28"/>
        <v>0.9431828467407791</v>
      </c>
      <c r="HB14" s="100">
        <v>55882785.65199995</v>
      </c>
      <c r="HC14" s="26">
        <v>1</v>
      </c>
      <c r="HD14" s="26">
        <v>1</v>
      </c>
      <c r="HE14" s="26">
        <v>1</v>
      </c>
      <c r="HF14" s="26">
        <v>1</v>
      </c>
      <c r="HG14" s="26">
        <v>1</v>
      </c>
      <c r="HH14" s="26">
        <v>1</v>
      </c>
      <c r="HI14" s="26">
        <v>1</v>
      </c>
      <c r="HJ14" s="26">
        <f t="shared" si="6"/>
        <v>0.9791825454376567</v>
      </c>
      <c r="HK14" s="187">
        <v>15206149984.955996</v>
      </c>
      <c r="HL14" s="187">
        <f t="shared" si="42"/>
        <v>316553336.3799999</v>
      </c>
      <c r="HM14" s="26">
        <v>1</v>
      </c>
      <c r="HN14" s="187"/>
      <c r="HO14" s="26">
        <v>1</v>
      </c>
      <c r="HP14" s="26">
        <v>1</v>
      </c>
      <c r="HQ14" s="26">
        <v>1</v>
      </c>
      <c r="HR14" s="26">
        <v>1</v>
      </c>
      <c r="HS14" s="26">
        <v>1</v>
      </c>
      <c r="HT14" s="26">
        <v>1</v>
      </c>
      <c r="HU14" s="26">
        <v>1</v>
      </c>
      <c r="HV14" s="26">
        <v>1</v>
      </c>
      <c r="HW14" s="26">
        <v>1</v>
      </c>
      <c r="HX14" s="26">
        <v>1</v>
      </c>
      <c r="HY14" s="26">
        <f t="shared" si="29"/>
        <v>1</v>
      </c>
      <c r="HZ14" s="187">
        <v>1891392004.776</v>
      </c>
      <c r="IA14" s="187"/>
      <c r="IB14" s="187">
        <v>17229203285.604</v>
      </c>
      <c r="IC14" s="26">
        <f t="shared" si="7"/>
        <v>1</v>
      </c>
      <c r="ID14" s="28">
        <f t="shared" si="30"/>
        <v>0.9699992152440358</v>
      </c>
      <c r="IE14" s="187">
        <v>2093070298.0199997</v>
      </c>
      <c r="IF14" s="187">
        <v>62793751.49000001</v>
      </c>
      <c r="IG14" s="26">
        <v>1</v>
      </c>
      <c r="IH14" s="26">
        <f t="shared" si="31"/>
        <v>0.9198722751972355</v>
      </c>
      <c r="II14" s="7">
        <v>1066389406.6919999</v>
      </c>
      <c r="IJ14" s="187">
        <v>85447356.91199994</v>
      </c>
      <c r="IK14" s="26">
        <v>1</v>
      </c>
    </row>
    <row r="15" spans="1:245" ht="15.75">
      <c r="A15" s="64" t="s">
        <v>12</v>
      </c>
      <c r="B15" s="153">
        <v>0</v>
      </c>
      <c r="C15" s="153">
        <v>-9.313225746154785E-10</v>
      </c>
      <c r="D15" s="8">
        <v>1.0000000000463616</v>
      </c>
      <c r="E15" s="26" t="e">
        <f>(#REF!-C15)/#REF!</f>
        <v>#REF!</v>
      </c>
      <c r="F15" s="25">
        <v>0.9999999999806874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 t="s">
        <v>0</v>
      </c>
      <c r="O15" s="8" t="s">
        <v>0</v>
      </c>
      <c r="P15" s="8" t="s">
        <v>0</v>
      </c>
      <c r="Q15" s="8">
        <v>1</v>
      </c>
      <c r="R15" s="8">
        <v>1</v>
      </c>
      <c r="S15" s="25">
        <v>0.9999999999776689</v>
      </c>
      <c r="T15" s="8">
        <v>0.9514839469502773</v>
      </c>
      <c r="U15" s="100">
        <v>72191829.21599999</v>
      </c>
      <c r="V15" s="100">
        <v>2892507.89</v>
      </c>
      <c r="W15" s="8">
        <f t="shared" si="8"/>
        <v>0.9599330295213114</v>
      </c>
      <c r="X15" s="8">
        <v>1</v>
      </c>
      <c r="Y15" s="8">
        <v>1</v>
      </c>
      <c r="Z15" s="8">
        <v>0.9420733473967732</v>
      </c>
      <c r="AA15" s="100">
        <v>53172824.279999994</v>
      </c>
      <c r="AB15" s="100">
        <v>2599082.97</v>
      </c>
      <c r="AC15" s="8"/>
      <c r="AD15" s="8"/>
      <c r="AE15" s="8"/>
      <c r="AF15" s="8"/>
      <c r="AG15" s="8">
        <f t="shared" si="9"/>
        <v>0.9511200880300504</v>
      </c>
      <c r="AH15" s="8">
        <v>0.9673738688497927</v>
      </c>
      <c r="AI15" s="100">
        <v>32089945.055999998</v>
      </c>
      <c r="AJ15" s="100">
        <v>944612.48</v>
      </c>
      <c r="AK15" s="8">
        <v>1</v>
      </c>
      <c r="AL15" s="154" t="s">
        <v>0</v>
      </c>
      <c r="AM15" s="154" t="s">
        <v>0</v>
      </c>
      <c r="AN15" s="8" t="s">
        <v>0</v>
      </c>
      <c r="AO15" s="8">
        <v>1</v>
      </c>
      <c r="AP15" s="8">
        <f t="shared" si="10"/>
        <v>0.9705635993345716</v>
      </c>
      <c r="AQ15" s="8">
        <v>1</v>
      </c>
      <c r="AR15" s="8">
        <v>0.9888953680127058</v>
      </c>
      <c r="AS15" s="100">
        <v>102502933.848</v>
      </c>
      <c r="AT15" s="100">
        <v>-0.00999999999476131</v>
      </c>
      <c r="AU15" s="8">
        <f t="shared" si="11"/>
        <v>1.0000000000975582</v>
      </c>
      <c r="AV15" s="8">
        <v>0.9828088102446556</v>
      </c>
      <c r="AW15" s="100">
        <v>510017897.35199994</v>
      </c>
      <c r="AX15" s="100">
        <f>(V15+AB15+AJ15+AT15)-6436203.34</f>
        <v>-0.009999999776482582</v>
      </c>
      <c r="AY15" s="26">
        <f t="shared" si="0"/>
        <v>1.0000000000196072</v>
      </c>
      <c r="AZ15" s="8">
        <v>0.9463009846022539</v>
      </c>
      <c r="BA15" s="100">
        <v>126729807.41999999</v>
      </c>
      <c r="BB15" s="100">
        <v>822583.88</v>
      </c>
      <c r="BC15" s="8">
        <f t="shared" si="12"/>
        <v>0.9935091522922161</v>
      </c>
      <c r="BD15" s="8">
        <v>1</v>
      </c>
      <c r="BE15" s="154">
        <v>1</v>
      </c>
      <c r="BF15" s="8">
        <v>1</v>
      </c>
      <c r="BG15" s="8">
        <v>1</v>
      </c>
      <c r="BH15" s="8">
        <v>1</v>
      </c>
      <c r="BI15" s="154">
        <v>1</v>
      </c>
      <c r="BJ15" s="8">
        <v>1</v>
      </c>
      <c r="BK15" s="8">
        <v>1</v>
      </c>
      <c r="BL15" s="8">
        <v>1</v>
      </c>
      <c r="BM15" s="8">
        <v>1</v>
      </c>
      <c r="BN15" s="8">
        <v>1</v>
      </c>
      <c r="BO15" s="8">
        <v>0.9942952734001904</v>
      </c>
      <c r="BP15" s="100">
        <v>1078074922.68</v>
      </c>
      <c r="BQ15" s="100">
        <f>((BB15)-595027.21)-227556.67</f>
        <v>0</v>
      </c>
      <c r="BR15" s="26">
        <f t="shared" si="1"/>
        <v>1</v>
      </c>
      <c r="BS15" s="8">
        <v>1</v>
      </c>
      <c r="BT15" s="8">
        <v>1</v>
      </c>
      <c r="BU15" s="8">
        <v>1</v>
      </c>
      <c r="BV15" s="8">
        <v>1</v>
      </c>
      <c r="BW15" s="8">
        <v>1</v>
      </c>
      <c r="BX15" s="8">
        <v>1</v>
      </c>
      <c r="BY15" s="8">
        <v>1</v>
      </c>
      <c r="BZ15" s="8">
        <v>1</v>
      </c>
      <c r="CA15" s="8">
        <v>1</v>
      </c>
      <c r="CB15" s="100" t="e">
        <f>#REF!+C15+AX15+BQ15</f>
        <v>#REF!</v>
      </c>
      <c r="CC15" s="8">
        <v>1</v>
      </c>
      <c r="CD15" s="8">
        <v>1</v>
      </c>
      <c r="CE15" s="155">
        <v>1</v>
      </c>
      <c r="CF15" s="26">
        <v>1</v>
      </c>
      <c r="CG15" s="100">
        <v>9.313225746154785E-10</v>
      </c>
      <c r="CH15" s="100">
        <v>249804713.088</v>
      </c>
      <c r="CI15" s="8">
        <f t="shared" si="13"/>
        <v>1</v>
      </c>
      <c r="CJ15" s="8">
        <v>1</v>
      </c>
      <c r="CK15" s="8">
        <v>1</v>
      </c>
      <c r="CL15" s="8">
        <v>1</v>
      </c>
      <c r="CM15" s="8">
        <v>1</v>
      </c>
      <c r="CN15" s="8">
        <v>1</v>
      </c>
      <c r="CO15" s="8">
        <v>1</v>
      </c>
      <c r="CP15" s="8" t="s">
        <v>0</v>
      </c>
      <c r="CQ15" s="8" t="s">
        <v>0</v>
      </c>
      <c r="CR15" s="8">
        <v>1</v>
      </c>
      <c r="CS15" s="8">
        <v>1</v>
      </c>
      <c r="CT15" s="8">
        <v>1</v>
      </c>
      <c r="CU15" s="176">
        <v>1415276482.26</v>
      </c>
      <c r="CV15" s="26">
        <f t="shared" si="14"/>
        <v>1</v>
      </c>
      <c r="CW15" s="182">
        <v>1</v>
      </c>
      <c r="CX15" s="182">
        <v>1</v>
      </c>
      <c r="CY15" s="182">
        <f t="shared" si="15"/>
        <v>1</v>
      </c>
      <c r="CZ15" s="187">
        <v>199818812.316</v>
      </c>
      <c r="DA15" s="187">
        <v>0</v>
      </c>
      <c r="DB15" s="187">
        <v>82767854.772</v>
      </c>
      <c r="DC15" s="8">
        <f t="shared" si="32"/>
        <v>0.7572495840644041</v>
      </c>
      <c r="DD15" s="100">
        <v>199818812.316</v>
      </c>
      <c r="DE15" s="100">
        <v>20091931.172</v>
      </c>
      <c r="DF15" s="182">
        <v>1</v>
      </c>
      <c r="DG15" s="182">
        <v>1</v>
      </c>
      <c r="DH15" s="182">
        <v>1</v>
      </c>
      <c r="DI15" s="182">
        <v>1</v>
      </c>
      <c r="DJ15" s="182">
        <v>1</v>
      </c>
      <c r="DK15" s="182">
        <v>1</v>
      </c>
      <c r="DL15" s="182">
        <v>1</v>
      </c>
      <c r="DM15" s="8">
        <v>1</v>
      </c>
      <c r="DN15" s="26">
        <f t="shared" si="16"/>
        <v>1</v>
      </c>
      <c r="DO15" s="199">
        <v>1416538377.156</v>
      </c>
      <c r="DP15" s="187">
        <v>0</v>
      </c>
      <c r="DQ15" s="238">
        <v>1</v>
      </c>
      <c r="DR15" s="238">
        <f t="shared" si="17"/>
        <v>0.9062178394859935</v>
      </c>
      <c r="DS15" s="223">
        <v>147204507.49199998</v>
      </c>
      <c r="DT15" s="187">
        <v>13805156.75</v>
      </c>
      <c r="DU15" s="238">
        <f t="shared" si="18"/>
        <v>0.858266766502547</v>
      </c>
      <c r="DV15" s="229">
        <v>88887946.596</v>
      </c>
      <c r="DW15" s="187">
        <v>12598376.09</v>
      </c>
      <c r="DX15" s="238">
        <v>1</v>
      </c>
      <c r="DY15" s="238">
        <v>1</v>
      </c>
      <c r="DZ15" s="238">
        <v>1</v>
      </c>
      <c r="EA15" s="238">
        <v>1</v>
      </c>
      <c r="EB15" s="238">
        <v>1</v>
      </c>
      <c r="EC15" s="238">
        <f t="shared" si="19"/>
        <v>1.0000000092336094</v>
      </c>
      <c r="ED15" s="187">
        <v>-0.26170185673981905</v>
      </c>
      <c r="EE15" s="187">
        <v>28342314</v>
      </c>
      <c r="EF15" s="238">
        <f t="shared" si="20"/>
        <v>0.9557034611541475</v>
      </c>
      <c r="EG15" s="187">
        <v>5513132.21</v>
      </c>
      <c r="EH15" s="187">
        <v>124459661.03999999</v>
      </c>
      <c r="EI15" s="187">
        <v>239339190.28800002</v>
      </c>
      <c r="EJ15" s="238">
        <f t="shared" si="21"/>
        <v>0.9978653705672472</v>
      </c>
      <c r="EK15" s="187">
        <v>510900.48</v>
      </c>
      <c r="EL15" s="187">
        <v>336194674.99200004</v>
      </c>
      <c r="EM15" s="26">
        <f t="shared" si="22"/>
        <v>0.6666660923089676</v>
      </c>
      <c r="EN15" s="187">
        <v>112065084.76</v>
      </c>
      <c r="EO15" s="238">
        <f t="shared" si="23"/>
        <v>0.9243461346885289</v>
      </c>
      <c r="EP15" s="187">
        <v>106006834.17</v>
      </c>
      <c r="EQ15" s="187">
        <v>1401208434.4079998</v>
      </c>
      <c r="ER15" s="343">
        <f t="shared" si="24"/>
        <v>0.9243461346885289</v>
      </c>
      <c r="ES15" s="238">
        <f t="shared" si="25"/>
        <v>0.7099502744418089</v>
      </c>
      <c r="ET15" s="187">
        <v>90328931.54</v>
      </c>
      <c r="EU15" s="187">
        <v>311425674.912</v>
      </c>
      <c r="EV15" s="187">
        <v>282957708.084</v>
      </c>
      <c r="EW15" s="238">
        <f t="shared" si="26"/>
        <v>1</v>
      </c>
      <c r="EX15" s="187">
        <v>0</v>
      </c>
      <c r="EY15" s="187">
        <v>391814225.328</v>
      </c>
      <c r="EZ15" s="238">
        <f t="shared" si="2"/>
        <v>0.8702236144248378</v>
      </c>
      <c r="FA15" s="187">
        <v>50848233.98</v>
      </c>
      <c r="FB15" s="187">
        <v>164550864.192</v>
      </c>
      <c r="FC15" s="238">
        <f t="shared" si="3"/>
        <v>0.8178537128493721</v>
      </c>
      <c r="FD15" s="187">
        <v>29972328.96</v>
      </c>
      <c r="FE15" s="26" t="s">
        <v>0</v>
      </c>
      <c r="FF15" s="26">
        <v>1</v>
      </c>
      <c r="FG15" s="26">
        <v>1</v>
      </c>
      <c r="FH15" s="26">
        <f t="shared" si="33"/>
        <v>0.7499841958456596</v>
      </c>
      <c r="FI15" s="187">
        <v>20769333.3</v>
      </c>
      <c r="FJ15" s="187">
        <v>83072081.66399999</v>
      </c>
      <c r="FK15" s="26">
        <v>1</v>
      </c>
      <c r="FL15" s="26">
        <v>1</v>
      </c>
      <c r="FM15" s="26">
        <v>1</v>
      </c>
      <c r="FN15" s="26">
        <f t="shared" si="4"/>
        <v>0.9323727399614079</v>
      </c>
      <c r="FO15" s="187">
        <v>21165025.6</v>
      </c>
      <c r="FP15" s="187">
        <v>312965889.612</v>
      </c>
      <c r="FQ15" s="26">
        <f t="shared" si="34"/>
        <v>0.9029399436364576</v>
      </c>
      <c r="FR15" s="187">
        <f t="shared" si="44"/>
        <v>213083853.38</v>
      </c>
      <c r="FS15" s="187">
        <v>2195381512.884</v>
      </c>
      <c r="FT15" s="238">
        <f t="shared" si="35"/>
        <v>0.8212420193797229</v>
      </c>
      <c r="FU15" s="187">
        <v>69282849.53</v>
      </c>
      <c r="FV15" s="187">
        <v>387579056.832</v>
      </c>
      <c r="FW15" s="238">
        <v>1</v>
      </c>
      <c r="FX15" s="238">
        <v>1</v>
      </c>
      <c r="FY15" s="26">
        <f t="shared" si="5"/>
        <v>0.8872702258350001</v>
      </c>
      <c r="FZ15" s="187">
        <v>105721252.716</v>
      </c>
      <c r="GA15" s="187">
        <v>11917932.943115562</v>
      </c>
      <c r="GB15" s="187">
        <v>74209506.02911568</v>
      </c>
      <c r="GC15" s="26">
        <f t="shared" si="36"/>
        <v>0.9915055281090001</v>
      </c>
      <c r="GD15" s="100">
        <v>71169070.71599999</v>
      </c>
      <c r="GE15" s="100">
        <v>604543.6707056463</v>
      </c>
      <c r="GF15" s="26">
        <v>1</v>
      </c>
      <c r="GG15" s="26">
        <v>1</v>
      </c>
      <c r="GH15" s="26">
        <v>1</v>
      </c>
      <c r="GI15" s="26">
        <v>1</v>
      </c>
      <c r="GJ15" s="26">
        <v>1</v>
      </c>
      <c r="GK15" s="26">
        <v>1</v>
      </c>
      <c r="GL15" s="26">
        <f t="shared" si="37"/>
        <v>0.9800637221217297</v>
      </c>
      <c r="GM15" s="100">
        <v>272670439.848</v>
      </c>
      <c r="GN15" s="100">
        <v>5436033.657999933</v>
      </c>
      <c r="GO15" s="26">
        <f t="shared" si="38"/>
        <v>0.9523708689918021</v>
      </c>
      <c r="GP15" s="100">
        <v>1831680695.3040001</v>
      </c>
      <c r="GQ15" s="187">
        <f t="shared" si="41"/>
        <v>87241359.80182114</v>
      </c>
      <c r="GR15" s="26">
        <f t="shared" si="39"/>
        <v>0.8837325273309851</v>
      </c>
      <c r="GS15" s="100">
        <v>345486743.316</v>
      </c>
      <c r="GT15" s="100">
        <v>40168870.486</v>
      </c>
      <c r="GU15" s="26">
        <v>1</v>
      </c>
      <c r="GV15" s="26">
        <v>1</v>
      </c>
      <c r="GW15" s="100">
        <v>148855376.16</v>
      </c>
      <c r="GX15" s="26">
        <f t="shared" si="27"/>
        <v>0.9066948672712286</v>
      </c>
      <c r="GY15" s="100">
        <v>13888970.629999995</v>
      </c>
      <c r="GZ15" s="100">
        <v>114488233.48799999</v>
      </c>
      <c r="HA15" s="26">
        <f t="shared" si="28"/>
        <v>0.9431828467448422</v>
      </c>
      <c r="HB15" s="100">
        <v>6504895.507999986</v>
      </c>
      <c r="HC15" s="26">
        <v>1</v>
      </c>
      <c r="HD15" s="26">
        <v>1</v>
      </c>
      <c r="HE15" s="26">
        <v>1</v>
      </c>
      <c r="HF15" s="26">
        <v>1</v>
      </c>
      <c r="HG15" s="26">
        <v>1</v>
      </c>
      <c r="HH15" s="26">
        <v>1</v>
      </c>
      <c r="HI15" s="26">
        <v>1</v>
      </c>
      <c r="HJ15" s="26">
        <f t="shared" si="6"/>
        <v>0.9730121501728878</v>
      </c>
      <c r="HK15" s="187">
        <v>2244074167.152</v>
      </c>
      <c r="HL15" s="187">
        <f t="shared" si="42"/>
        <v>60562736.62399998</v>
      </c>
      <c r="HM15" s="26">
        <v>1</v>
      </c>
      <c r="HN15" s="187"/>
      <c r="HO15" s="26">
        <v>1</v>
      </c>
      <c r="HP15" s="26">
        <v>1</v>
      </c>
      <c r="HQ15" s="26">
        <v>1</v>
      </c>
      <c r="HR15" s="26">
        <v>1</v>
      </c>
      <c r="HS15" s="26">
        <v>1</v>
      </c>
      <c r="HT15" s="26">
        <v>1</v>
      </c>
      <c r="HU15" s="26">
        <v>1</v>
      </c>
      <c r="HV15" s="26">
        <v>1</v>
      </c>
      <c r="HW15" s="26">
        <v>1</v>
      </c>
      <c r="HX15" s="26">
        <v>1</v>
      </c>
      <c r="HY15" s="26">
        <f t="shared" si="29"/>
        <v>1</v>
      </c>
      <c r="HZ15" s="187">
        <v>455224279.90799993</v>
      </c>
      <c r="IA15" s="187"/>
      <c r="IB15" s="187">
        <v>2402733418.1520004</v>
      </c>
      <c r="IC15" s="26">
        <f t="shared" si="7"/>
        <v>1</v>
      </c>
      <c r="ID15" s="28">
        <f t="shared" si="30"/>
        <v>0.9699992152456254</v>
      </c>
      <c r="IE15" s="187">
        <v>350345750.088</v>
      </c>
      <c r="IF15" s="187">
        <v>10510647.438000023</v>
      </c>
      <c r="IG15" s="26">
        <v>1</v>
      </c>
      <c r="IH15" s="26">
        <f t="shared" si="31"/>
        <v>0.9198722751852397</v>
      </c>
      <c r="II15" s="7">
        <v>261565573.32</v>
      </c>
      <c r="IJ15" s="187">
        <v>20958654.27999997</v>
      </c>
      <c r="IK15" s="26">
        <v>1</v>
      </c>
    </row>
    <row r="16" spans="1:245" ht="15.75">
      <c r="A16" s="64" t="s">
        <v>292</v>
      </c>
      <c r="B16" s="26" t="s">
        <v>0</v>
      </c>
      <c r="C16" s="26" t="s">
        <v>0</v>
      </c>
      <c r="D16" s="26" t="s">
        <v>0</v>
      </c>
      <c r="E16" s="26" t="s">
        <v>0</v>
      </c>
      <c r="F16" s="26" t="s">
        <v>0</v>
      </c>
      <c r="G16" s="26" t="s">
        <v>0</v>
      </c>
      <c r="H16" s="26" t="s">
        <v>0</v>
      </c>
      <c r="I16" s="26" t="s">
        <v>0</v>
      </c>
      <c r="J16" s="26" t="s">
        <v>0</v>
      </c>
      <c r="K16" s="26" t="s">
        <v>0</v>
      </c>
      <c r="L16" s="26" t="s">
        <v>0</v>
      </c>
      <c r="M16" s="26" t="s">
        <v>0</v>
      </c>
      <c r="N16" s="26" t="s">
        <v>0</v>
      </c>
      <c r="O16" s="26" t="s">
        <v>0</v>
      </c>
      <c r="P16" s="26" t="s">
        <v>0</v>
      </c>
      <c r="Q16" s="26" t="s">
        <v>0</v>
      </c>
      <c r="R16" s="26" t="s">
        <v>0</v>
      </c>
      <c r="S16" s="26" t="s">
        <v>0</v>
      </c>
      <c r="T16" s="26" t="s">
        <v>0</v>
      </c>
      <c r="U16" s="26" t="s">
        <v>0</v>
      </c>
      <c r="V16" s="26" t="s">
        <v>0</v>
      </c>
      <c r="W16" s="26" t="s">
        <v>0</v>
      </c>
      <c r="X16" s="26" t="s">
        <v>0</v>
      </c>
      <c r="Y16" s="26" t="s">
        <v>0</v>
      </c>
      <c r="Z16" s="26" t="s">
        <v>0</v>
      </c>
      <c r="AA16" s="26" t="s">
        <v>0</v>
      </c>
      <c r="AB16" s="26" t="s">
        <v>0</v>
      </c>
      <c r="AC16" s="26" t="s">
        <v>0</v>
      </c>
      <c r="AD16" s="26" t="s">
        <v>0</v>
      </c>
      <c r="AE16" s="26" t="s">
        <v>0</v>
      </c>
      <c r="AF16" s="26" t="s">
        <v>0</v>
      </c>
      <c r="AG16" s="26" t="s">
        <v>0</v>
      </c>
      <c r="AH16" s="26" t="s">
        <v>0</v>
      </c>
      <c r="AI16" s="26" t="s">
        <v>0</v>
      </c>
      <c r="AJ16" s="26" t="s">
        <v>0</v>
      </c>
      <c r="AK16" s="26" t="s">
        <v>0</v>
      </c>
      <c r="AL16" s="26" t="s">
        <v>0</v>
      </c>
      <c r="AM16" s="26" t="s">
        <v>0</v>
      </c>
      <c r="AN16" s="26" t="s">
        <v>0</v>
      </c>
      <c r="AO16" s="26" t="s">
        <v>0</v>
      </c>
      <c r="AP16" s="26" t="s">
        <v>0</v>
      </c>
      <c r="AQ16" s="26" t="s">
        <v>0</v>
      </c>
      <c r="AR16" s="26" t="s">
        <v>0</v>
      </c>
      <c r="AS16" s="26" t="s">
        <v>0</v>
      </c>
      <c r="AT16" s="26" t="s">
        <v>0</v>
      </c>
      <c r="AU16" s="26" t="s">
        <v>0</v>
      </c>
      <c r="AV16" s="26" t="s">
        <v>0</v>
      </c>
      <c r="AW16" s="26" t="s">
        <v>0</v>
      </c>
      <c r="AX16" s="26" t="s">
        <v>0</v>
      </c>
      <c r="AY16" s="26" t="s">
        <v>0</v>
      </c>
      <c r="AZ16" s="26" t="s">
        <v>0</v>
      </c>
      <c r="BA16" s="26" t="s">
        <v>0</v>
      </c>
      <c r="BB16" s="26" t="s">
        <v>0</v>
      </c>
      <c r="BC16" s="26" t="s">
        <v>0</v>
      </c>
      <c r="BD16" s="26" t="s">
        <v>0</v>
      </c>
      <c r="BE16" s="26" t="s">
        <v>0</v>
      </c>
      <c r="BF16" s="26" t="s">
        <v>0</v>
      </c>
      <c r="BG16" s="26" t="s">
        <v>0</v>
      </c>
      <c r="BH16" s="26" t="s">
        <v>0</v>
      </c>
      <c r="BI16" s="26" t="s">
        <v>0</v>
      </c>
      <c r="BJ16" s="26" t="s">
        <v>0</v>
      </c>
      <c r="BK16" s="26" t="s">
        <v>0</v>
      </c>
      <c r="BL16" s="26" t="s">
        <v>0</v>
      </c>
      <c r="BM16" s="26" t="s">
        <v>0</v>
      </c>
      <c r="BN16" s="26" t="s">
        <v>0</v>
      </c>
      <c r="BO16" s="26" t="s">
        <v>0</v>
      </c>
      <c r="BP16" s="26" t="s">
        <v>0</v>
      </c>
      <c r="BQ16" s="26" t="s">
        <v>0</v>
      </c>
      <c r="BR16" s="26" t="s">
        <v>0</v>
      </c>
      <c r="BS16" s="26" t="s">
        <v>0</v>
      </c>
      <c r="BT16" s="26" t="s">
        <v>0</v>
      </c>
      <c r="BU16" s="26" t="s">
        <v>0</v>
      </c>
      <c r="BV16" s="26" t="s">
        <v>0</v>
      </c>
      <c r="BW16" s="26" t="s">
        <v>0</v>
      </c>
      <c r="BX16" s="26" t="s">
        <v>0</v>
      </c>
      <c r="BY16" s="26" t="s">
        <v>0</v>
      </c>
      <c r="BZ16" s="26" t="s">
        <v>0</v>
      </c>
      <c r="CA16" s="26" t="s">
        <v>0</v>
      </c>
      <c r="CB16" s="26" t="s">
        <v>0</v>
      </c>
      <c r="CC16" s="26" t="s">
        <v>0</v>
      </c>
      <c r="CD16" s="26" t="s">
        <v>0</v>
      </c>
      <c r="CE16" s="26" t="s">
        <v>0</v>
      </c>
      <c r="CF16" s="26" t="s">
        <v>0</v>
      </c>
      <c r="CG16" s="26" t="s">
        <v>0</v>
      </c>
      <c r="CH16" s="26" t="s">
        <v>0</v>
      </c>
      <c r="CI16" s="26" t="s">
        <v>0</v>
      </c>
      <c r="CJ16" s="26" t="s">
        <v>0</v>
      </c>
      <c r="CK16" s="26" t="s">
        <v>0</v>
      </c>
      <c r="CL16" s="26" t="s">
        <v>0</v>
      </c>
      <c r="CM16" s="26" t="s">
        <v>0</v>
      </c>
      <c r="CN16" s="26" t="s">
        <v>0</v>
      </c>
      <c r="CO16" s="26" t="s">
        <v>0</v>
      </c>
      <c r="CP16" s="26" t="s">
        <v>0</v>
      </c>
      <c r="CQ16" s="26" t="s">
        <v>0</v>
      </c>
      <c r="CR16" s="26" t="s">
        <v>0</v>
      </c>
      <c r="CS16" s="26" t="s">
        <v>0</v>
      </c>
      <c r="CT16" s="26" t="s">
        <v>0</v>
      </c>
      <c r="CU16" s="26" t="s">
        <v>0</v>
      </c>
      <c r="CV16" s="26" t="s">
        <v>0</v>
      </c>
      <c r="CW16" s="26" t="s">
        <v>0</v>
      </c>
      <c r="CX16" s="26" t="s">
        <v>0</v>
      </c>
      <c r="CY16" s="26" t="s">
        <v>0</v>
      </c>
      <c r="CZ16" s="26" t="s">
        <v>0</v>
      </c>
      <c r="DA16" s="26" t="s">
        <v>0</v>
      </c>
      <c r="DB16" s="26" t="s">
        <v>0</v>
      </c>
      <c r="DC16" s="26" t="s">
        <v>0</v>
      </c>
      <c r="DD16" s="26" t="s">
        <v>0</v>
      </c>
      <c r="DE16" s="26" t="s">
        <v>0</v>
      </c>
      <c r="DF16" s="26" t="s">
        <v>0</v>
      </c>
      <c r="DG16" s="26" t="s">
        <v>0</v>
      </c>
      <c r="DH16" s="26" t="s">
        <v>0</v>
      </c>
      <c r="DI16" s="26" t="s">
        <v>0</v>
      </c>
      <c r="DJ16" s="26" t="s">
        <v>0</v>
      </c>
      <c r="DK16" s="26" t="s">
        <v>0</v>
      </c>
      <c r="DL16" s="26" t="s">
        <v>0</v>
      </c>
      <c r="DM16" s="26" t="s">
        <v>0</v>
      </c>
      <c r="DN16" s="26" t="s">
        <v>0</v>
      </c>
      <c r="DO16" s="26" t="s">
        <v>0</v>
      </c>
      <c r="DP16" s="26" t="s">
        <v>0</v>
      </c>
      <c r="DQ16" s="26" t="s">
        <v>0</v>
      </c>
      <c r="DR16" s="26" t="s">
        <v>0</v>
      </c>
      <c r="DS16" s="26" t="s">
        <v>0</v>
      </c>
      <c r="DT16" s="26" t="s">
        <v>0</v>
      </c>
      <c r="DU16" s="26" t="s">
        <v>0</v>
      </c>
      <c r="DV16" s="26" t="s">
        <v>0</v>
      </c>
      <c r="DW16" s="26" t="s">
        <v>0</v>
      </c>
      <c r="DX16" s="26" t="s">
        <v>0</v>
      </c>
      <c r="DY16" s="26" t="s">
        <v>0</v>
      </c>
      <c r="DZ16" s="26" t="s">
        <v>0</v>
      </c>
      <c r="EA16" s="26" t="s">
        <v>0</v>
      </c>
      <c r="EB16" s="26" t="s">
        <v>0</v>
      </c>
      <c r="EC16" s="26" t="s">
        <v>0</v>
      </c>
      <c r="ED16" s="26" t="s">
        <v>0</v>
      </c>
      <c r="EE16" s="26" t="s">
        <v>0</v>
      </c>
      <c r="EF16" s="26" t="s">
        <v>0</v>
      </c>
      <c r="EG16" s="26" t="s">
        <v>0</v>
      </c>
      <c r="EH16" s="26" t="s">
        <v>0</v>
      </c>
      <c r="EI16" s="26" t="s">
        <v>0</v>
      </c>
      <c r="EJ16" s="26" t="s">
        <v>0</v>
      </c>
      <c r="EK16" s="26" t="s">
        <v>0</v>
      </c>
      <c r="EL16" s="26" t="s">
        <v>0</v>
      </c>
      <c r="EM16" s="26" t="s">
        <v>0</v>
      </c>
      <c r="EN16" s="26" t="s">
        <v>0</v>
      </c>
      <c r="EO16" s="26" t="s">
        <v>0</v>
      </c>
      <c r="EP16" s="26" t="s">
        <v>0</v>
      </c>
      <c r="EQ16" s="26" t="s">
        <v>0</v>
      </c>
      <c r="ER16" s="26" t="s">
        <v>0</v>
      </c>
      <c r="ES16" s="26" t="s">
        <v>0</v>
      </c>
      <c r="ET16" s="26" t="s">
        <v>0</v>
      </c>
      <c r="EU16" s="26" t="s">
        <v>0</v>
      </c>
      <c r="EV16" s="26" t="s">
        <v>0</v>
      </c>
      <c r="EW16" s="26" t="s">
        <v>0</v>
      </c>
      <c r="EX16" s="26" t="s">
        <v>0</v>
      </c>
      <c r="EY16" s="26" t="s">
        <v>0</v>
      </c>
      <c r="EZ16" s="26" t="s">
        <v>0</v>
      </c>
      <c r="FA16" s="26" t="s">
        <v>0</v>
      </c>
      <c r="FB16" s="26" t="s">
        <v>0</v>
      </c>
      <c r="FC16" s="26" t="s">
        <v>0</v>
      </c>
      <c r="FD16" s="26" t="s">
        <v>0</v>
      </c>
      <c r="FE16" s="26" t="s">
        <v>0</v>
      </c>
      <c r="FF16" s="26" t="s">
        <v>0</v>
      </c>
      <c r="FG16" s="26" t="s">
        <v>0</v>
      </c>
      <c r="FH16" s="26" t="s">
        <v>0</v>
      </c>
      <c r="FI16" s="26" t="s">
        <v>0</v>
      </c>
      <c r="FJ16" s="26" t="s">
        <v>0</v>
      </c>
      <c r="FK16" s="26" t="s">
        <v>0</v>
      </c>
      <c r="FL16" s="26" t="s">
        <v>0</v>
      </c>
      <c r="FM16" s="26" t="s">
        <v>0</v>
      </c>
      <c r="FN16" s="26" t="s">
        <v>0</v>
      </c>
      <c r="FO16" s="26" t="s">
        <v>0</v>
      </c>
      <c r="FP16" s="26" t="s">
        <v>0</v>
      </c>
      <c r="FQ16" s="26" t="s">
        <v>0</v>
      </c>
      <c r="FR16" s="26" t="s">
        <v>0</v>
      </c>
      <c r="FS16" s="26" t="s">
        <v>0</v>
      </c>
      <c r="FT16" s="26" t="s">
        <v>0</v>
      </c>
      <c r="FU16" s="26" t="s">
        <v>0</v>
      </c>
      <c r="FV16" s="26" t="s">
        <v>0</v>
      </c>
      <c r="FW16" s="26" t="s">
        <v>0</v>
      </c>
      <c r="FX16" s="26" t="s">
        <v>0</v>
      </c>
      <c r="FY16" s="26" t="s">
        <v>0</v>
      </c>
      <c r="FZ16" s="26"/>
      <c r="GA16" s="26" t="s">
        <v>0</v>
      </c>
      <c r="GB16" s="26" t="s">
        <v>0</v>
      </c>
      <c r="GC16" s="26" t="s">
        <v>0</v>
      </c>
      <c r="GD16" s="26" t="s">
        <v>0</v>
      </c>
      <c r="GE16" s="26" t="s">
        <v>0</v>
      </c>
      <c r="GF16" s="26" t="s">
        <v>0</v>
      </c>
      <c r="GG16" s="26" t="s">
        <v>0</v>
      </c>
      <c r="GH16" s="26" t="s">
        <v>0</v>
      </c>
      <c r="GI16" s="26" t="s">
        <v>0</v>
      </c>
      <c r="GJ16" s="26" t="s">
        <v>0</v>
      </c>
      <c r="GK16" s="26" t="s">
        <v>0</v>
      </c>
      <c r="GL16" s="26" t="s">
        <v>0</v>
      </c>
      <c r="GM16" s="26" t="s">
        <v>0</v>
      </c>
      <c r="GN16" s="26" t="s">
        <v>0</v>
      </c>
      <c r="GO16" s="26" t="s">
        <v>0</v>
      </c>
      <c r="GP16" s="26" t="s">
        <v>0</v>
      </c>
      <c r="GQ16" s="26" t="s">
        <v>0</v>
      </c>
      <c r="GR16" s="26" t="s">
        <v>0</v>
      </c>
      <c r="GS16" s="26"/>
      <c r="GT16" s="26" t="s">
        <v>0</v>
      </c>
      <c r="GU16" s="26" t="s">
        <v>0</v>
      </c>
      <c r="GV16" s="26" t="s">
        <v>0</v>
      </c>
      <c r="GW16" s="26" t="s">
        <v>0</v>
      </c>
      <c r="GX16" s="26" t="s">
        <v>0</v>
      </c>
      <c r="GY16" s="26" t="s">
        <v>0</v>
      </c>
      <c r="GZ16" s="26" t="s">
        <v>0</v>
      </c>
      <c r="HA16" s="26" t="s">
        <v>0</v>
      </c>
      <c r="HB16" s="26" t="s">
        <v>0</v>
      </c>
      <c r="HC16" s="26" t="s">
        <v>0</v>
      </c>
      <c r="HD16" s="26" t="s">
        <v>0</v>
      </c>
      <c r="HE16" s="26" t="s">
        <v>0</v>
      </c>
      <c r="HF16" s="26" t="s">
        <v>0</v>
      </c>
      <c r="HG16" s="26" t="s">
        <v>0</v>
      </c>
      <c r="HH16" s="26" t="s">
        <v>0</v>
      </c>
      <c r="HI16" s="26" t="s">
        <v>0</v>
      </c>
      <c r="HJ16" s="26" t="s">
        <v>0</v>
      </c>
      <c r="HK16" s="26" t="s">
        <v>0</v>
      </c>
      <c r="HL16" s="26" t="s">
        <v>0</v>
      </c>
      <c r="HM16" s="26" t="s">
        <v>0</v>
      </c>
      <c r="HN16" s="26" t="s">
        <v>0</v>
      </c>
      <c r="HO16" s="26" t="s">
        <v>0</v>
      </c>
      <c r="HP16" s="26" t="s">
        <v>0</v>
      </c>
      <c r="HQ16" s="26" t="s">
        <v>0</v>
      </c>
      <c r="HR16" s="26" t="s">
        <v>0</v>
      </c>
      <c r="HS16" s="26" t="s">
        <v>0</v>
      </c>
      <c r="HT16" s="26" t="s">
        <v>0</v>
      </c>
      <c r="HU16" s="26">
        <v>1</v>
      </c>
      <c r="HV16" s="26">
        <v>1</v>
      </c>
      <c r="HW16" s="26">
        <v>1</v>
      </c>
      <c r="HX16" s="26">
        <v>1</v>
      </c>
      <c r="HY16" s="26">
        <f t="shared" si="29"/>
        <v>1</v>
      </c>
      <c r="HZ16" s="187">
        <v>1064064060.0239999</v>
      </c>
      <c r="IA16" s="187"/>
      <c r="IB16" s="187">
        <v>2298409924.4399996</v>
      </c>
      <c r="IC16" s="26">
        <f t="shared" si="7"/>
        <v>1</v>
      </c>
      <c r="ID16" s="28">
        <f t="shared" si="30"/>
        <v>0.9699992152430934</v>
      </c>
      <c r="IE16" s="187">
        <v>748398535.836</v>
      </c>
      <c r="IF16" s="187">
        <v>22452543.385999918</v>
      </c>
      <c r="IG16" s="26">
        <v>1</v>
      </c>
      <c r="IH16" s="26">
        <f t="shared" si="31"/>
        <v>0.919872275196295</v>
      </c>
      <c r="II16" s="7">
        <v>727681134</v>
      </c>
      <c r="IJ16" s="187">
        <v>58307433.649999976</v>
      </c>
      <c r="IK16" s="26">
        <v>1</v>
      </c>
    </row>
    <row r="17" spans="1:245" ht="15.75">
      <c r="A17" s="64" t="s">
        <v>13</v>
      </c>
      <c r="B17" s="153">
        <v>0</v>
      </c>
      <c r="C17" s="153">
        <v>0</v>
      </c>
      <c r="D17" s="1">
        <v>0.9999999999766439</v>
      </c>
      <c r="E17" s="23" t="e">
        <f>(#REF!-C17)/#REF!</f>
        <v>#REF!</v>
      </c>
      <c r="F17" s="25">
        <v>0.9999999999935655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25">
        <v>1.0000000000035225</v>
      </c>
      <c r="T17" s="1">
        <v>0.9514839468865868</v>
      </c>
      <c r="U17" s="12">
        <v>127533087.276</v>
      </c>
      <c r="V17" s="100">
        <v>0</v>
      </c>
      <c r="W17" s="1">
        <f t="shared" si="8"/>
        <v>1</v>
      </c>
      <c r="X17" s="1">
        <v>1</v>
      </c>
      <c r="Y17" s="1">
        <v>1</v>
      </c>
      <c r="Z17" s="1">
        <v>0.9420733473659525</v>
      </c>
      <c r="AA17" s="12">
        <v>107989790.46</v>
      </c>
      <c r="AB17" s="100">
        <v>0</v>
      </c>
      <c r="AC17" s="1"/>
      <c r="AD17" s="1"/>
      <c r="AE17" s="1"/>
      <c r="AF17" s="1"/>
      <c r="AG17" s="1">
        <f t="shared" si="9"/>
        <v>1</v>
      </c>
      <c r="AH17" s="1">
        <v>0.9673738689296031</v>
      </c>
      <c r="AI17" s="12">
        <v>114789256.55999999</v>
      </c>
      <c r="AJ17" s="12">
        <v>0</v>
      </c>
      <c r="AK17" s="1">
        <v>1</v>
      </c>
      <c r="AL17" s="147">
        <v>1</v>
      </c>
      <c r="AM17" s="147">
        <v>1</v>
      </c>
      <c r="AN17" s="1">
        <v>1</v>
      </c>
      <c r="AO17" s="1">
        <v>1</v>
      </c>
      <c r="AP17" s="1">
        <f t="shared" si="10"/>
        <v>1</v>
      </c>
      <c r="AQ17" s="1">
        <v>1</v>
      </c>
      <c r="AR17" s="1">
        <v>0.9888953679364695</v>
      </c>
      <c r="AS17" s="12">
        <v>212411199.264</v>
      </c>
      <c r="AT17" s="12">
        <v>0</v>
      </c>
      <c r="AU17" s="1">
        <f t="shared" si="11"/>
        <v>1</v>
      </c>
      <c r="AV17" s="1">
        <v>0.9875472695613791</v>
      </c>
      <c r="AW17" s="12">
        <v>1489373496.312</v>
      </c>
      <c r="AX17" s="12">
        <f t="shared" si="40"/>
        <v>0</v>
      </c>
      <c r="AY17" s="23">
        <f t="shared" si="0"/>
        <v>1</v>
      </c>
      <c r="AZ17" s="1">
        <v>0.9463009846145647</v>
      </c>
      <c r="BA17" s="12">
        <v>290478814.668</v>
      </c>
      <c r="BB17" s="12">
        <v>1.862645149230957E-09</v>
      </c>
      <c r="BC17" s="1">
        <f t="shared" si="12"/>
        <v>1</v>
      </c>
      <c r="BD17" s="1">
        <v>1</v>
      </c>
      <c r="BE17" s="147">
        <v>1</v>
      </c>
      <c r="BF17" s="1">
        <v>1</v>
      </c>
      <c r="BG17" s="1">
        <v>1</v>
      </c>
      <c r="BH17" s="1">
        <v>1</v>
      </c>
      <c r="BI17" s="147">
        <v>1</v>
      </c>
      <c r="BJ17" s="1">
        <v>1</v>
      </c>
      <c r="BK17" s="1">
        <v>1</v>
      </c>
      <c r="BL17" s="1">
        <v>1</v>
      </c>
      <c r="BM17" s="1">
        <v>1</v>
      </c>
      <c r="BN17" s="1">
        <v>1</v>
      </c>
      <c r="BO17" s="1">
        <v>0.994538337650979</v>
      </c>
      <c r="BP17" s="12">
        <v>2581039323.408</v>
      </c>
      <c r="BQ17" s="12">
        <f t="shared" si="43"/>
        <v>1.862645149230957E-09</v>
      </c>
      <c r="BR17" s="23">
        <f t="shared" si="1"/>
        <v>1</v>
      </c>
      <c r="BS17" s="1">
        <v>1</v>
      </c>
      <c r="BT17" s="1">
        <v>1</v>
      </c>
      <c r="BU17" s="1">
        <v>1</v>
      </c>
      <c r="BV17" s="1">
        <v>1</v>
      </c>
      <c r="BW17" s="1">
        <v>1</v>
      </c>
      <c r="BX17" s="1">
        <v>1</v>
      </c>
      <c r="BY17" s="1">
        <v>1</v>
      </c>
      <c r="BZ17" s="1">
        <v>1</v>
      </c>
      <c r="CA17" s="1">
        <v>1</v>
      </c>
      <c r="CB17" s="12" t="e">
        <f>#REF!+C17+AX17+BQ17</f>
        <v>#REF!</v>
      </c>
      <c r="CC17" s="1">
        <v>1</v>
      </c>
      <c r="CD17" s="1">
        <v>1</v>
      </c>
      <c r="CE17" s="148">
        <v>1</v>
      </c>
      <c r="CF17" s="23">
        <v>1</v>
      </c>
      <c r="CG17" s="100">
        <v>-0.0019999444484710693</v>
      </c>
      <c r="CH17" s="100">
        <v>603105077.388</v>
      </c>
      <c r="CI17" s="8">
        <f t="shared" si="13"/>
        <v>1.0000000000033162</v>
      </c>
      <c r="CJ17" s="8">
        <v>1</v>
      </c>
      <c r="CK17" s="8">
        <v>1</v>
      </c>
      <c r="CL17" s="8">
        <v>1</v>
      </c>
      <c r="CM17" s="8">
        <v>1</v>
      </c>
      <c r="CN17" s="8">
        <v>1</v>
      </c>
      <c r="CO17" s="8">
        <v>1</v>
      </c>
      <c r="CP17" s="8">
        <v>1</v>
      </c>
      <c r="CQ17" s="8">
        <v>1</v>
      </c>
      <c r="CR17" s="8">
        <v>1</v>
      </c>
      <c r="CS17" s="8">
        <v>1</v>
      </c>
      <c r="CT17" s="8">
        <v>1</v>
      </c>
      <c r="CU17" s="176">
        <v>4452929030.250001</v>
      </c>
      <c r="CV17" s="26">
        <f t="shared" si="14"/>
        <v>1.0000000000004492</v>
      </c>
      <c r="CW17" s="182">
        <v>1</v>
      </c>
      <c r="CX17" s="182">
        <v>1</v>
      </c>
      <c r="CY17" s="182">
        <f t="shared" si="15"/>
        <v>1</v>
      </c>
      <c r="CZ17" s="187">
        <v>477106989.70799994</v>
      </c>
      <c r="DA17" s="187">
        <v>0</v>
      </c>
      <c r="DB17" s="187">
        <v>221800968.64799997</v>
      </c>
      <c r="DC17" s="8">
        <f t="shared" si="32"/>
        <v>0.9975174131954588</v>
      </c>
      <c r="DD17" s="100">
        <v>477106989.70799994</v>
      </c>
      <c r="DE17" s="100">
        <v>550640.1579999742</v>
      </c>
      <c r="DF17" s="182">
        <v>1</v>
      </c>
      <c r="DG17" s="182">
        <v>1</v>
      </c>
      <c r="DH17" s="182">
        <v>1</v>
      </c>
      <c r="DI17" s="182">
        <v>1</v>
      </c>
      <c r="DJ17" s="182">
        <v>1</v>
      </c>
      <c r="DK17" s="182">
        <v>1</v>
      </c>
      <c r="DL17" s="182">
        <v>1</v>
      </c>
      <c r="DM17" s="8">
        <v>1</v>
      </c>
      <c r="DN17" s="26">
        <f t="shared" si="16"/>
        <v>1</v>
      </c>
      <c r="DO17" s="199">
        <v>2910429816.312</v>
      </c>
      <c r="DP17" s="187">
        <v>0</v>
      </c>
      <c r="DQ17" s="238">
        <v>1</v>
      </c>
      <c r="DR17" s="238">
        <f t="shared" si="17"/>
        <v>0.9999999999862168</v>
      </c>
      <c r="DS17" s="223">
        <v>391546867.284</v>
      </c>
      <c r="DT17" s="187">
        <v>0.005396753549575806</v>
      </c>
      <c r="DU17" s="238">
        <f t="shared" si="18"/>
        <v>1</v>
      </c>
      <c r="DV17" s="229">
        <v>214288617.50399998</v>
      </c>
      <c r="DW17" s="187">
        <v>0</v>
      </c>
      <c r="DX17" s="238">
        <v>1</v>
      </c>
      <c r="DY17" s="238">
        <v>1</v>
      </c>
      <c r="DZ17" s="238">
        <v>1</v>
      </c>
      <c r="EA17" s="238">
        <v>1</v>
      </c>
      <c r="EB17" s="238">
        <v>1</v>
      </c>
      <c r="EC17" s="238">
        <f t="shared" si="19"/>
        <v>1</v>
      </c>
      <c r="ED17" s="187">
        <v>0</v>
      </c>
      <c r="EE17" s="187">
        <v>69773519.88</v>
      </c>
      <c r="EF17" s="238">
        <f t="shared" si="20"/>
        <v>1</v>
      </c>
      <c r="EG17" s="187">
        <v>0</v>
      </c>
      <c r="EH17" s="187">
        <v>282870341.54399997</v>
      </c>
      <c r="EI17" s="187">
        <v>303723083.09999996</v>
      </c>
      <c r="EJ17" s="238">
        <f t="shared" si="21"/>
        <v>1</v>
      </c>
      <c r="EK17" s="187">
        <v>0</v>
      </c>
      <c r="EL17" s="187">
        <v>768489322.788</v>
      </c>
      <c r="EM17" s="26">
        <f t="shared" si="22"/>
        <v>0.9991797936792235</v>
      </c>
      <c r="EN17" s="187">
        <v>630319.8</v>
      </c>
      <c r="EO17" s="238">
        <f t="shared" si="23"/>
        <v>1</v>
      </c>
      <c r="EP17" s="187">
        <v>0</v>
      </c>
      <c r="EQ17" s="187">
        <v>2937727073.46</v>
      </c>
      <c r="ER17" s="238">
        <f t="shared" si="24"/>
        <v>1</v>
      </c>
      <c r="ES17" s="238">
        <f>(EU17-ET17)/EU17</f>
        <v>1</v>
      </c>
      <c r="ET17" s="187">
        <v>0</v>
      </c>
      <c r="EU17" s="187">
        <v>632861026.044</v>
      </c>
      <c r="EV17" s="187">
        <v>592976414.976</v>
      </c>
      <c r="EW17" s="238">
        <f t="shared" si="26"/>
        <v>1</v>
      </c>
      <c r="EX17" s="187">
        <v>0</v>
      </c>
      <c r="EY17" s="187">
        <v>866737254.9</v>
      </c>
      <c r="EZ17" s="238">
        <f t="shared" si="2"/>
        <v>0.9064897883391998</v>
      </c>
      <c r="FA17" s="187">
        <v>81048784.16</v>
      </c>
      <c r="FB17" s="187">
        <v>277731838.30799997</v>
      </c>
      <c r="FC17" s="238">
        <f t="shared" si="3"/>
        <v>0.8584312384581676</v>
      </c>
      <c r="FD17" s="187">
        <v>39318152.39</v>
      </c>
      <c r="FE17" s="26">
        <v>1</v>
      </c>
      <c r="FF17" s="26">
        <v>1</v>
      </c>
      <c r="FG17" s="26">
        <v>1</v>
      </c>
      <c r="FH17" s="26">
        <f t="shared" si="33"/>
        <v>0.8398144332205677</v>
      </c>
      <c r="FI17" s="187">
        <v>10090023.801999994</v>
      </c>
      <c r="FJ17" s="187">
        <v>62989593.91199999</v>
      </c>
      <c r="FK17" s="26">
        <v>1</v>
      </c>
      <c r="FL17" s="26">
        <v>1</v>
      </c>
      <c r="FM17" s="26">
        <v>1</v>
      </c>
      <c r="FN17" s="26">
        <f t="shared" si="4"/>
        <v>0.9371948276224084</v>
      </c>
      <c r="FO17" s="187">
        <v>43374672.54999983</v>
      </c>
      <c r="FP17" s="187">
        <v>690622617.66</v>
      </c>
      <c r="FQ17" s="26">
        <f t="shared" si="34"/>
        <v>0.9581508388012744</v>
      </c>
      <c r="FR17" s="187">
        <f t="shared" si="44"/>
        <v>173831632.90199983</v>
      </c>
      <c r="FS17" s="187">
        <v>4153766238.6240005</v>
      </c>
      <c r="FT17" s="238">
        <f t="shared" si="35"/>
        <v>0.8392803429610001</v>
      </c>
      <c r="FU17" s="187">
        <v>105976155.95920753</v>
      </c>
      <c r="FV17" s="187">
        <v>659385154.944</v>
      </c>
      <c r="FW17" s="238">
        <v>1</v>
      </c>
      <c r="FX17" s="238">
        <v>1</v>
      </c>
      <c r="FY17" s="26">
        <f t="shared" si="5"/>
        <v>0.887270225835</v>
      </c>
      <c r="FZ17" s="187">
        <v>229343443.73999998</v>
      </c>
      <c r="GA17" s="187">
        <v>25853834.619033575</v>
      </c>
      <c r="GB17" s="187">
        <v>131829990.58103323</v>
      </c>
      <c r="GC17" s="26">
        <f t="shared" si="36"/>
        <v>0.991505528109</v>
      </c>
      <c r="GD17" s="100">
        <v>50937199.77599999</v>
      </c>
      <c r="GE17" s="100">
        <v>432684.61170348525</v>
      </c>
      <c r="GF17" s="26">
        <v>1</v>
      </c>
      <c r="GG17" s="26">
        <v>1</v>
      </c>
      <c r="GH17" s="26">
        <v>1</v>
      </c>
      <c r="GI17" s="26">
        <v>1</v>
      </c>
      <c r="GJ17" s="26">
        <v>1</v>
      </c>
      <c r="GK17" s="26">
        <v>1</v>
      </c>
      <c r="GL17" s="26">
        <f t="shared" si="37"/>
        <v>0.9800637221168627</v>
      </c>
      <c r="GM17" s="100">
        <v>791381868.696</v>
      </c>
      <c r="GN17" s="100">
        <v>15777208.845999956</v>
      </c>
      <c r="GO17" s="26">
        <f t="shared" si="38"/>
        <v>0.9656727230533767</v>
      </c>
      <c r="GP17" s="100">
        <v>4312602023.9279995</v>
      </c>
      <c r="GQ17" s="187">
        <f t="shared" si="41"/>
        <v>148039884.03594455</v>
      </c>
      <c r="GR17" s="26">
        <f t="shared" si="39"/>
        <v>0.8837325273090497</v>
      </c>
      <c r="GS17" s="100">
        <v>732008226.5159999</v>
      </c>
      <c r="GT17" s="100">
        <v>85108746.48599994</v>
      </c>
      <c r="GU17" s="26">
        <v>1</v>
      </c>
      <c r="GV17" s="26">
        <v>1</v>
      </c>
      <c r="GW17" s="100">
        <v>349774112.46</v>
      </c>
      <c r="GX17" s="26">
        <f t="shared" si="27"/>
        <v>0.9066948672374027</v>
      </c>
      <c r="GY17" s="100">
        <v>32635719.99999994</v>
      </c>
      <c r="GZ17" s="100">
        <v>244146222.552</v>
      </c>
      <c r="HA17" s="26">
        <f t="shared" si="28"/>
        <v>0.9431828467505963</v>
      </c>
      <c r="HB17" s="100">
        <v>13871693.342000008</v>
      </c>
      <c r="HC17" s="26">
        <v>1</v>
      </c>
      <c r="HD17" s="26">
        <v>1</v>
      </c>
      <c r="HE17" s="26">
        <v>1</v>
      </c>
      <c r="HF17" s="26">
        <v>1</v>
      </c>
      <c r="HG17" s="26">
        <v>1</v>
      </c>
      <c r="HH17" s="26">
        <v>1</v>
      </c>
      <c r="HI17" s="26">
        <v>1</v>
      </c>
      <c r="HJ17" s="26">
        <f t="shared" si="6"/>
        <v>0.9753359832384042</v>
      </c>
      <c r="HK17" s="187">
        <v>5336363541.275999</v>
      </c>
      <c r="HL17" s="187">
        <f t="shared" si="42"/>
        <v>131616159.82799989</v>
      </c>
      <c r="HM17" s="26">
        <v>1</v>
      </c>
      <c r="HN17" s="187"/>
      <c r="HO17" s="26">
        <v>1</v>
      </c>
      <c r="HP17" s="26">
        <v>1</v>
      </c>
      <c r="HQ17" s="26">
        <v>1</v>
      </c>
      <c r="HR17" s="26">
        <v>1</v>
      </c>
      <c r="HS17" s="26">
        <v>1</v>
      </c>
      <c r="HT17" s="26">
        <v>1</v>
      </c>
      <c r="HU17" s="26" t="s">
        <v>0</v>
      </c>
      <c r="HV17" s="26" t="s">
        <v>0</v>
      </c>
      <c r="HW17" s="26" t="s">
        <v>0</v>
      </c>
      <c r="HX17" s="26" t="s">
        <v>0</v>
      </c>
      <c r="HY17" s="26" t="s">
        <v>0</v>
      </c>
      <c r="HZ17" s="187"/>
      <c r="IA17" s="187"/>
      <c r="IB17" s="187">
        <v>3442126099.3559995</v>
      </c>
      <c r="IC17" s="26"/>
      <c r="ID17" s="28"/>
      <c r="IE17" s="187"/>
      <c r="IF17" s="187"/>
      <c r="IG17" s="26"/>
      <c r="IH17" s="26"/>
      <c r="IJ17" s="187"/>
      <c r="IK17" s="26"/>
    </row>
    <row r="18" spans="1:245" s="132" customFormat="1" ht="15.75">
      <c r="A18" s="62" t="s">
        <v>14</v>
      </c>
      <c r="B18" s="149">
        <f>SUM(B19:B21)</f>
        <v>21931.9</v>
      </c>
      <c r="C18" s="149">
        <f>SUM(C19:C21)</f>
        <v>0</v>
      </c>
      <c r="D18" s="5">
        <v>1.0000000001064804</v>
      </c>
      <c r="E18" s="27" t="e">
        <f>(#REF!-C18)/#REF!</f>
        <v>#REF!</v>
      </c>
      <c r="F18" s="24">
        <v>1.0000000000036635</v>
      </c>
      <c r="G18" s="5">
        <v>0.999999999973903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24">
        <v>0.9999999997232005</v>
      </c>
      <c r="T18" s="5">
        <v>0.9514839468587908</v>
      </c>
      <c r="U18" s="13">
        <v>132928762.79999998</v>
      </c>
      <c r="V18" s="150">
        <f>V19+V21</f>
        <v>5273649.56</v>
      </c>
      <c r="W18" s="5">
        <f t="shared" si="8"/>
        <v>0.9603272501081308</v>
      </c>
      <c r="X18" s="5">
        <v>1</v>
      </c>
      <c r="Y18" s="5">
        <v>1</v>
      </c>
      <c r="Z18" s="5">
        <v>0.9420733473177835</v>
      </c>
      <c r="AA18" s="13">
        <v>155175273.588</v>
      </c>
      <c r="AB18" s="150">
        <f>AB19+AB21</f>
        <v>7518679.890000001</v>
      </c>
      <c r="AC18" s="5"/>
      <c r="AD18" s="5"/>
      <c r="AE18" s="5"/>
      <c r="AF18" s="5"/>
      <c r="AG18" s="5">
        <f t="shared" si="9"/>
        <v>0.9515471781286331</v>
      </c>
      <c r="AH18" s="5">
        <v>0.967373868784384</v>
      </c>
      <c r="AI18" s="13">
        <v>163649735.628</v>
      </c>
      <c r="AJ18" s="13">
        <f>AJ19+AJ21</f>
        <v>4781357.35</v>
      </c>
      <c r="AK18" s="5">
        <v>1</v>
      </c>
      <c r="AL18" s="151">
        <v>1</v>
      </c>
      <c r="AM18" s="151">
        <v>1</v>
      </c>
      <c r="AN18" s="5">
        <v>1</v>
      </c>
      <c r="AO18" s="5">
        <v>1</v>
      </c>
      <c r="AP18" s="5">
        <f t="shared" si="10"/>
        <v>0.9707829815205524</v>
      </c>
      <c r="AQ18" s="5">
        <v>1</v>
      </c>
      <c r="AR18" s="5">
        <v>0.9888953679692589</v>
      </c>
      <c r="AS18" s="13">
        <v>143842306.848</v>
      </c>
      <c r="AT18" s="13">
        <f>AT19+AT21</f>
        <v>0</v>
      </c>
      <c r="AU18" s="5">
        <f t="shared" si="11"/>
        <v>1</v>
      </c>
      <c r="AV18" s="5">
        <v>0.985644661472425</v>
      </c>
      <c r="AW18" s="13">
        <v>1558621322.7239997</v>
      </c>
      <c r="AX18" s="13">
        <f>AX19+AX21</f>
        <v>0</v>
      </c>
      <c r="AY18" s="27">
        <f t="shared" si="0"/>
        <v>1</v>
      </c>
      <c r="AZ18" s="5">
        <v>0.9463009845374633</v>
      </c>
      <c r="BA18" s="13">
        <v>155037383.65199998</v>
      </c>
      <c r="BB18" s="13">
        <f>SUM(BB19:BB21)</f>
        <v>998798.2300000001</v>
      </c>
      <c r="BC18" s="5">
        <f t="shared" si="12"/>
        <v>0.9935576942381722</v>
      </c>
      <c r="BD18" s="5">
        <v>1</v>
      </c>
      <c r="BE18" s="151">
        <v>1</v>
      </c>
      <c r="BF18" s="5">
        <v>1</v>
      </c>
      <c r="BG18" s="5">
        <v>1</v>
      </c>
      <c r="BH18" s="5">
        <v>1</v>
      </c>
      <c r="BI18" s="151">
        <v>1</v>
      </c>
      <c r="BJ18" s="5">
        <v>1</v>
      </c>
      <c r="BK18" s="5">
        <v>1</v>
      </c>
      <c r="BL18" s="5">
        <v>1</v>
      </c>
      <c r="BM18" s="5">
        <v>1</v>
      </c>
      <c r="BN18" s="5">
        <v>1</v>
      </c>
      <c r="BO18" s="5">
        <v>0.9955237529987189</v>
      </c>
      <c r="BP18" s="13">
        <v>1680843939.096</v>
      </c>
      <c r="BQ18" s="13">
        <f>SUM(BQ19:BQ21)</f>
        <v>0</v>
      </c>
      <c r="BR18" s="27">
        <f t="shared" si="1"/>
        <v>1</v>
      </c>
      <c r="BS18" s="5">
        <v>1</v>
      </c>
      <c r="BT18" s="5">
        <v>1</v>
      </c>
      <c r="BU18" s="5">
        <v>1</v>
      </c>
      <c r="BV18" s="5">
        <v>1</v>
      </c>
      <c r="BW18" s="5">
        <v>1</v>
      </c>
      <c r="BX18" s="5">
        <v>1</v>
      </c>
      <c r="BY18" s="5">
        <v>1</v>
      </c>
      <c r="BZ18" s="5">
        <v>1</v>
      </c>
      <c r="CA18" s="5">
        <v>1</v>
      </c>
      <c r="CB18" s="13" t="e">
        <f>SUM(CB19:CB21)</f>
        <v>#REF!</v>
      </c>
      <c r="CC18" s="5">
        <v>1</v>
      </c>
      <c r="CD18" s="5">
        <v>1</v>
      </c>
      <c r="CE18" s="152">
        <v>1</v>
      </c>
      <c r="CF18" s="27">
        <v>1</v>
      </c>
      <c r="CG18" s="150">
        <f>SUM(CG19:CG21)</f>
        <v>-0.004000000160885975</v>
      </c>
      <c r="CH18" s="150">
        <v>168115991.532</v>
      </c>
      <c r="CI18" s="246">
        <f t="shared" si="13"/>
        <v>1.0000000000237932</v>
      </c>
      <c r="CJ18" s="246">
        <v>1</v>
      </c>
      <c r="CK18" s="246">
        <v>1</v>
      </c>
      <c r="CL18" s="246">
        <v>1</v>
      </c>
      <c r="CM18" s="246">
        <v>1</v>
      </c>
      <c r="CN18" s="246">
        <v>1</v>
      </c>
      <c r="CO18" s="246">
        <v>1</v>
      </c>
      <c r="CP18" s="246">
        <v>1</v>
      </c>
      <c r="CQ18" s="246">
        <v>1</v>
      </c>
      <c r="CR18" s="246">
        <v>1</v>
      </c>
      <c r="CS18" s="246">
        <v>1</v>
      </c>
      <c r="CT18" s="246">
        <v>1</v>
      </c>
      <c r="CU18" s="247">
        <v>2552090759.232</v>
      </c>
      <c r="CV18" s="248">
        <f t="shared" si="14"/>
        <v>1.0000000000015674</v>
      </c>
      <c r="CW18" s="249">
        <v>1</v>
      </c>
      <c r="CX18" s="249">
        <v>1</v>
      </c>
      <c r="CY18" s="249">
        <f t="shared" si="15"/>
        <v>1</v>
      </c>
      <c r="CZ18" s="188">
        <f>SUM(CZ19:CZ21)</f>
        <v>334023726.17999995</v>
      </c>
      <c r="DA18" s="188">
        <f>SUM(DA19:DA21)</f>
        <v>0</v>
      </c>
      <c r="DB18" s="188">
        <f>SUM(DB19:DB21)</f>
        <v>371553786.648</v>
      </c>
      <c r="DC18" s="246">
        <f t="shared" si="32"/>
        <v>1.0000000000053828</v>
      </c>
      <c r="DD18" s="150">
        <f>SUM(DD19:DD21)</f>
        <v>334023726.17999995</v>
      </c>
      <c r="DE18" s="150">
        <f>SUM(DE19:DE21)</f>
        <v>-0.0019999811775051057</v>
      </c>
      <c r="DF18" s="249">
        <v>1</v>
      </c>
      <c r="DG18" s="249">
        <v>1</v>
      </c>
      <c r="DH18" s="249">
        <v>1</v>
      </c>
      <c r="DI18" s="249">
        <v>1</v>
      </c>
      <c r="DJ18" s="249">
        <v>1</v>
      </c>
      <c r="DK18" s="249">
        <v>1</v>
      </c>
      <c r="DL18" s="249">
        <v>1</v>
      </c>
      <c r="DM18" s="246">
        <v>1</v>
      </c>
      <c r="DN18" s="248">
        <f t="shared" si="16"/>
        <v>1.0000000000006093</v>
      </c>
      <c r="DO18" s="250">
        <v>3282358648.0439997</v>
      </c>
      <c r="DP18" s="188">
        <f>DP19+DP21</f>
        <v>-0.0019999811775051057</v>
      </c>
      <c r="DQ18" s="251">
        <v>1</v>
      </c>
      <c r="DR18" s="251">
        <f t="shared" si="17"/>
        <v>0.9986259781206578</v>
      </c>
      <c r="DS18" s="222">
        <f>DS19+DS21</f>
        <v>247821368.32799998</v>
      </c>
      <c r="DT18" s="188">
        <f>DT19+DT21</f>
        <v>340511.9822512069</v>
      </c>
      <c r="DU18" s="251">
        <f t="shared" si="18"/>
        <v>0.9987262922094217</v>
      </c>
      <c r="DV18" s="228">
        <f>DV19+DV21</f>
        <v>266219964.68399996</v>
      </c>
      <c r="DW18" s="188">
        <f>DW19+DW21</f>
        <v>339086.4430255045</v>
      </c>
      <c r="DX18" s="251">
        <v>1</v>
      </c>
      <c r="DY18" s="251">
        <v>1</v>
      </c>
      <c r="DZ18" s="251">
        <v>1</v>
      </c>
      <c r="EA18" s="251">
        <v>1</v>
      </c>
      <c r="EB18" s="251">
        <v>1</v>
      </c>
      <c r="EC18" s="251">
        <f t="shared" si="19"/>
        <v>0.8615659012465062</v>
      </c>
      <c r="ED18" s="188">
        <f>ED19+ED21</f>
        <v>34768582.03</v>
      </c>
      <c r="EE18" s="188">
        <f>EE19+EE21</f>
        <v>251156198.81999996</v>
      </c>
      <c r="EF18" s="251">
        <f t="shared" si="20"/>
        <v>0.7889251765284822</v>
      </c>
      <c r="EG18" s="188">
        <f>EG19+EG21</f>
        <v>44904524.55999999</v>
      </c>
      <c r="EH18" s="188">
        <v>212742210.66</v>
      </c>
      <c r="EI18" s="188">
        <v>229567365.084</v>
      </c>
      <c r="EJ18" s="251">
        <f t="shared" si="21"/>
        <v>0.989999999986235</v>
      </c>
      <c r="EK18" s="188">
        <f>EK19+EK21</f>
        <v>2295673.653999984</v>
      </c>
      <c r="EL18" s="188">
        <v>239072669.352</v>
      </c>
      <c r="EM18" s="248">
        <f t="shared" si="22"/>
        <v>0.6909404808995082</v>
      </c>
      <c r="EN18" s="188">
        <f>EN19+EN21</f>
        <v>73887684.22</v>
      </c>
      <c r="EO18" s="251">
        <f t="shared" si="23"/>
        <v>0.977544049629436</v>
      </c>
      <c r="EP18" s="188">
        <f>EP19+EP21</f>
        <v>69893308.07</v>
      </c>
      <c r="EQ18" s="188">
        <f>EQ19+EQ21</f>
        <v>3112462706.6159997</v>
      </c>
      <c r="ER18" s="251">
        <f t="shared" si="24"/>
        <v>0.977544049629436</v>
      </c>
      <c r="ES18" s="251">
        <f t="shared" si="25"/>
        <v>0.7400873966321155</v>
      </c>
      <c r="ET18" s="188">
        <f>ET19+ET21</f>
        <v>77899437.80400002</v>
      </c>
      <c r="EU18" s="188">
        <f>EU19+EU21</f>
        <v>299713968.444</v>
      </c>
      <c r="EV18" s="188">
        <f>EV19+EV21</f>
        <v>286089710.124</v>
      </c>
      <c r="EW18" s="251">
        <f t="shared" si="26"/>
        <v>1</v>
      </c>
      <c r="EX18" s="188">
        <f>EX19+EX21</f>
        <v>0</v>
      </c>
      <c r="EY18" s="188">
        <f>EY19+EY21</f>
        <v>303517971.98399997</v>
      </c>
      <c r="EZ18" s="251">
        <f t="shared" si="2"/>
        <v>0.8729509594705884</v>
      </c>
      <c r="FA18" s="188">
        <f>FA19+FA21</f>
        <v>38561667.12400001</v>
      </c>
      <c r="FB18" s="188">
        <f>FB19+FB21</f>
        <v>557211795.948</v>
      </c>
      <c r="FC18" s="251">
        <f t="shared" si="3"/>
        <v>0.858431238441762</v>
      </c>
      <c r="FD18" s="188">
        <f>FD19+FD21</f>
        <v>78883783.87800002</v>
      </c>
      <c r="FE18" s="248">
        <v>1</v>
      </c>
      <c r="FF18" s="248">
        <v>1</v>
      </c>
      <c r="FG18" s="248">
        <v>1</v>
      </c>
      <c r="FH18" s="248">
        <f t="shared" si="33"/>
        <v>0.8398144331900999</v>
      </c>
      <c r="FI18" s="188">
        <f>FI19+FI21</f>
        <v>69593518.83999997</v>
      </c>
      <c r="FJ18" s="188">
        <f>FJ19+FJ21</f>
        <v>434455614.36</v>
      </c>
      <c r="FK18" s="248">
        <v>1</v>
      </c>
      <c r="FL18" s="248">
        <v>1</v>
      </c>
      <c r="FM18" s="248">
        <v>1</v>
      </c>
      <c r="FN18" s="248">
        <f t="shared" si="4"/>
        <v>0.9371948276138655</v>
      </c>
      <c r="FO18" s="188">
        <f>FO19+FO21</f>
        <v>37437822.52799988</v>
      </c>
      <c r="FP18" s="188">
        <f>FP19+FP21</f>
        <v>596094574.788</v>
      </c>
      <c r="FQ18" s="248">
        <f t="shared" si="34"/>
        <v>0.9436186221724849</v>
      </c>
      <c r="FR18" s="188">
        <f>FR19+FR21</f>
        <v>302376230.1739999</v>
      </c>
      <c r="FS18" s="188">
        <f>FS19+FS21</f>
        <v>5363051451.12</v>
      </c>
      <c r="FT18" s="251">
        <f t="shared" si="35"/>
        <v>0.839280342961</v>
      </c>
      <c r="FU18" s="188">
        <f>FU19+FU21</f>
        <v>74791088.53829646</v>
      </c>
      <c r="FV18" s="188">
        <f>FV19+FV21</f>
        <v>465351220.356</v>
      </c>
      <c r="FW18" s="251">
        <v>1</v>
      </c>
      <c r="FX18" s="251">
        <v>1</v>
      </c>
      <c r="FY18" s="248">
        <f t="shared" si="5"/>
        <v>0.8872702258349999</v>
      </c>
      <c r="FZ18" s="188">
        <v>664509240.624</v>
      </c>
      <c r="GA18" s="188">
        <f>GA19+GA21</f>
        <v>74909976.62609923</v>
      </c>
      <c r="GB18" s="188">
        <v>149701065.16209888</v>
      </c>
      <c r="GC18" s="26">
        <f t="shared" si="36"/>
        <v>0.9915055281089998</v>
      </c>
      <c r="GD18" s="150">
        <v>675340700.556</v>
      </c>
      <c r="GE18" s="150">
        <v>5736662.597721338</v>
      </c>
      <c r="GF18" s="248">
        <v>1</v>
      </c>
      <c r="GG18" s="248">
        <v>1</v>
      </c>
      <c r="GH18" s="248">
        <v>1</v>
      </c>
      <c r="GI18" s="248">
        <v>1</v>
      </c>
      <c r="GJ18" s="248">
        <v>1</v>
      </c>
      <c r="GK18" s="248">
        <v>1</v>
      </c>
      <c r="GL18" s="248">
        <f t="shared" si="37"/>
        <v>0.9800637221018329</v>
      </c>
      <c r="GM18" s="150">
        <f>SUM(GM19:GM21)</f>
        <v>644916671.892</v>
      </c>
      <c r="GN18" s="150">
        <f>SUM(GN19:GN21)</f>
        <v>12857237.991999984</v>
      </c>
      <c r="GO18" s="248">
        <f t="shared" si="38"/>
        <v>0.9766171750804187</v>
      </c>
      <c r="GP18" s="150">
        <f>SUM(GP19:GP21)</f>
        <v>7197375267.228</v>
      </c>
      <c r="GQ18" s="150">
        <f>SUM(GQ19:GQ21)</f>
        <v>168294965.754117</v>
      </c>
      <c r="GR18" s="248">
        <f t="shared" si="39"/>
        <v>0.8837325273134335</v>
      </c>
      <c r="GS18" s="150">
        <f>SUM(GS19:GS21)</f>
        <v>666211247.808</v>
      </c>
      <c r="GT18" s="150">
        <f>SUM(GT19:GT21)</f>
        <v>77458698.05799997</v>
      </c>
      <c r="GU18" s="248">
        <v>1</v>
      </c>
      <c r="GV18" s="248">
        <v>1</v>
      </c>
      <c r="GW18" s="150">
        <f>SUM(GW19:GW21)</f>
        <v>535010051.016</v>
      </c>
      <c r="GX18" s="248">
        <f t="shared" si="27"/>
        <v>0.9066948672437051</v>
      </c>
      <c r="GY18" s="150">
        <f>SUM(GY19:GY21)</f>
        <v>49919183.836000025</v>
      </c>
      <c r="GZ18" s="150">
        <f>SUM(GZ19:GZ21)</f>
        <v>534598474.65599996</v>
      </c>
      <c r="HA18" s="248">
        <f t="shared" si="28"/>
        <v>0.9431828467607487</v>
      </c>
      <c r="HB18" s="150">
        <f>SUM(HB19:HB21)</f>
        <v>30374363.45599997</v>
      </c>
      <c r="HC18" s="248">
        <v>1</v>
      </c>
      <c r="HD18" s="248">
        <v>1</v>
      </c>
      <c r="HE18" s="248">
        <v>1</v>
      </c>
      <c r="HF18" s="248">
        <v>1</v>
      </c>
      <c r="HG18" s="248">
        <v>1</v>
      </c>
      <c r="HH18" s="248">
        <v>1</v>
      </c>
      <c r="HI18" s="248">
        <v>1</v>
      </c>
      <c r="HJ18" s="248">
        <f t="shared" si="6"/>
        <v>0.9770029745126174</v>
      </c>
      <c r="HK18" s="150">
        <f>SUM(HK19:HK21)</f>
        <v>6859680415.475999</v>
      </c>
      <c r="HL18" s="150">
        <f>SUM(HL19:HL21)</f>
        <v>157752245.34999996</v>
      </c>
      <c r="HM18" s="248">
        <v>1</v>
      </c>
      <c r="HN18" s="150">
        <f>SUM(HN19:HN21)</f>
        <v>0</v>
      </c>
      <c r="HO18" s="248">
        <v>1</v>
      </c>
      <c r="HP18" s="248">
        <v>1</v>
      </c>
      <c r="HQ18" s="248">
        <v>1</v>
      </c>
      <c r="HR18" s="248">
        <v>1</v>
      </c>
      <c r="HS18" s="248">
        <v>1</v>
      </c>
      <c r="HT18" s="248">
        <v>1</v>
      </c>
      <c r="HU18" s="248">
        <v>1</v>
      </c>
      <c r="HV18" s="248">
        <v>1</v>
      </c>
      <c r="HW18" s="248">
        <v>1</v>
      </c>
      <c r="HX18" s="248">
        <v>1</v>
      </c>
      <c r="HY18" s="248">
        <f>(HZ18-IA18)/HZ18</f>
        <v>1</v>
      </c>
      <c r="HZ18" s="150">
        <v>1099696281.144</v>
      </c>
      <c r="IA18" s="150">
        <f>SUM(IA19:IA21)</f>
        <v>0</v>
      </c>
      <c r="IB18" s="150">
        <v>9552949738.367998</v>
      </c>
      <c r="IC18" s="248">
        <f>(IB18-IA18)/IB18</f>
        <v>1</v>
      </c>
      <c r="ID18" s="28">
        <f t="shared" si="30"/>
        <v>0.9699992152449576</v>
      </c>
      <c r="IE18" s="150">
        <f>SUM(IE19:IE21)</f>
        <v>632530628.28</v>
      </c>
      <c r="IF18" s="150">
        <f>SUM(IF19:IF21)</f>
        <v>18976415.23000002</v>
      </c>
      <c r="IG18" s="248">
        <v>1</v>
      </c>
      <c r="IH18" s="248">
        <f>(II18-IJ18)/II18</f>
        <v>0.9198722751996732</v>
      </c>
      <c r="II18" s="150">
        <f>SUM(II19:II21)</f>
        <v>601196866.7279999</v>
      </c>
      <c r="IJ18" s="150">
        <f>SUM(IJ19:IJ21)</f>
        <v>48172537.08799994</v>
      </c>
      <c r="IK18" s="248">
        <v>1</v>
      </c>
    </row>
    <row r="19" spans="1:245" ht="15.75">
      <c r="A19" s="39" t="s">
        <v>15</v>
      </c>
      <c r="B19" s="153">
        <v>0</v>
      </c>
      <c r="C19" s="153">
        <v>0</v>
      </c>
      <c r="D19" s="1">
        <v>1.000000000053839</v>
      </c>
      <c r="E19" s="23" t="e">
        <f>(#REF!-C19)/#REF!</f>
        <v>#REF!</v>
      </c>
      <c r="F19" s="25">
        <v>1.00000000000449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25">
        <v>0.9999999997227984</v>
      </c>
      <c r="T19" s="1">
        <v>0.9514839468218362</v>
      </c>
      <c r="U19" s="12">
        <v>131620870.85999998</v>
      </c>
      <c r="V19" s="100">
        <v>5273649.56</v>
      </c>
      <c r="W19" s="1">
        <f t="shared" si="8"/>
        <v>0.959933029423507</v>
      </c>
      <c r="X19" s="1">
        <v>1</v>
      </c>
      <c r="Y19" s="1">
        <v>1</v>
      </c>
      <c r="Z19" s="1">
        <v>0.9420733473328302</v>
      </c>
      <c r="AA19" s="12">
        <v>153819423.456</v>
      </c>
      <c r="AB19" s="100">
        <v>7518679.890000001</v>
      </c>
      <c r="AC19" s="1"/>
      <c r="AD19" s="1"/>
      <c r="AE19" s="1"/>
      <c r="AF19" s="1"/>
      <c r="AG19" s="1">
        <f t="shared" si="9"/>
        <v>0.9511200879507214</v>
      </c>
      <c r="AH19" s="1">
        <v>0.9673738688288873</v>
      </c>
      <c r="AI19" s="12">
        <v>162430087.656</v>
      </c>
      <c r="AJ19" s="12">
        <v>4781357.35</v>
      </c>
      <c r="AK19" s="1">
        <v>1</v>
      </c>
      <c r="AL19" s="147">
        <v>1</v>
      </c>
      <c r="AM19" s="147">
        <v>1</v>
      </c>
      <c r="AN19" s="1">
        <v>1</v>
      </c>
      <c r="AO19" s="1">
        <v>1</v>
      </c>
      <c r="AP19" s="1">
        <f t="shared" si="10"/>
        <v>0.9705635980439405</v>
      </c>
      <c r="AQ19" s="1">
        <v>1</v>
      </c>
      <c r="AR19" s="1">
        <v>0.9888953679707005</v>
      </c>
      <c r="AS19" s="12">
        <v>142683221.72399998</v>
      </c>
      <c r="AT19" s="12">
        <v>0</v>
      </c>
      <c r="AU19" s="1">
        <f t="shared" si="11"/>
        <v>1</v>
      </c>
      <c r="AV19" s="1">
        <v>0.9856455579267461</v>
      </c>
      <c r="AW19" s="12">
        <v>1545157895.2919998</v>
      </c>
      <c r="AX19" s="12">
        <f>(V19+AB19+AJ19+AT19)-17573686.8</f>
        <v>0</v>
      </c>
      <c r="AY19" s="23">
        <f t="shared" si="0"/>
        <v>1</v>
      </c>
      <c r="AZ19" s="1">
        <v>0.9463009844298738</v>
      </c>
      <c r="BA19" s="12">
        <v>153861765.924</v>
      </c>
      <c r="BB19" s="12">
        <v>998693.3</v>
      </c>
      <c r="BC19" s="1">
        <f t="shared" si="12"/>
        <v>0.9935091522315341</v>
      </c>
      <c r="BD19" s="1">
        <v>1</v>
      </c>
      <c r="BE19" s="147">
        <v>1</v>
      </c>
      <c r="BF19" s="1">
        <v>1</v>
      </c>
      <c r="BG19" s="1">
        <v>1</v>
      </c>
      <c r="BH19" s="1">
        <v>1</v>
      </c>
      <c r="BI19" s="147">
        <v>1</v>
      </c>
      <c r="BJ19" s="1">
        <v>1</v>
      </c>
      <c r="BK19" s="1">
        <v>1</v>
      </c>
      <c r="BL19" s="1">
        <v>1</v>
      </c>
      <c r="BM19" s="1">
        <v>1</v>
      </c>
      <c r="BN19" s="1">
        <v>1</v>
      </c>
      <c r="BO19" s="1">
        <v>0.9955242447079705</v>
      </c>
      <c r="BP19" s="12">
        <v>1668281698.8</v>
      </c>
      <c r="BQ19" s="12">
        <f>((BB19)-722418.33)-276274.97</f>
        <v>0</v>
      </c>
      <c r="BR19" s="23">
        <f t="shared" si="1"/>
        <v>1</v>
      </c>
      <c r="BS19" s="1">
        <v>1</v>
      </c>
      <c r="BT19" s="1">
        <v>1</v>
      </c>
      <c r="BU19" s="1">
        <v>1</v>
      </c>
      <c r="BV19" s="1">
        <v>1</v>
      </c>
      <c r="BW19" s="1">
        <v>1</v>
      </c>
      <c r="BX19" s="1">
        <v>1</v>
      </c>
      <c r="BY19" s="1">
        <v>1</v>
      </c>
      <c r="BZ19" s="1">
        <v>1</v>
      </c>
      <c r="CA19" s="1">
        <v>1</v>
      </c>
      <c r="CB19" s="12" t="e">
        <f>#REF!+C19+AX19+BQ19</f>
        <v>#REF!</v>
      </c>
      <c r="CC19" s="1">
        <v>1</v>
      </c>
      <c r="CD19" s="1">
        <v>1</v>
      </c>
      <c r="CE19" s="148">
        <v>1</v>
      </c>
      <c r="CF19" s="23">
        <v>1</v>
      </c>
      <c r="CG19" s="100">
        <v>0</v>
      </c>
      <c r="CH19" s="100">
        <v>167008364.196</v>
      </c>
      <c r="CI19" s="8">
        <f t="shared" si="13"/>
        <v>1</v>
      </c>
      <c r="CJ19" s="8">
        <v>1</v>
      </c>
      <c r="CK19" s="8">
        <v>1</v>
      </c>
      <c r="CL19" s="8">
        <v>1</v>
      </c>
      <c r="CM19" s="8">
        <v>1</v>
      </c>
      <c r="CN19" s="8">
        <v>1</v>
      </c>
      <c r="CO19" s="8">
        <v>1</v>
      </c>
      <c r="CP19" s="8">
        <v>1</v>
      </c>
      <c r="CQ19" s="8">
        <v>1</v>
      </c>
      <c r="CR19" s="8">
        <v>1</v>
      </c>
      <c r="CS19" s="8">
        <v>1</v>
      </c>
      <c r="CT19" s="8">
        <v>1</v>
      </c>
      <c r="CU19" s="176">
        <v>2538750621.204</v>
      </c>
      <c r="CV19" s="26">
        <f t="shared" si="14"/>
        <v>1</v>
      </c>
      <c r="CW19" s="182">
        <v>1</v>
      </c>
      <c r="CX19" s="182">
        <v>1</v>
      </c>
      <c r="CY19" s="182">
        <f t="shared" si="15"/>
        <v>1</v>
      </c>
      <c r="CZ19" s="187">
        <v>332644948.5479999</v>
      </c>
      <c r="DA19" s="187">
        <v>0</v>
      </c>
      <c r="DB19" s="187">
        <v>370196648.472</v>
      </c>
      <c r="DC19" s="8">
        <f t="shared" si="32"/>
        <v>0.9999999999945973</v>
      </c>
      <c r="DD19" s="100">
        <v>332644948.5479999</v>
      </c>
      <c r="DE19" s="100">
        <v>0.0020000189542770386</v>
      </c>
      <c r="DF19" s="182">
        <v>1</v>
      </c>
      <c r="DG19" s="182">
        <v>1</v>
      </c>
      <c r="DH19" s="182">
        <v>1</v>
      </c>
      <c r="DI19" s="182">
        <v>1</v>
      </c>
      <c r="DJ19" s="182">
        <v>1</v>
      </c>
      <c r="DK19" s="182">
        <v>1</v>
      </c>
      <c r="DL19" s="182">
        <v>1</v>
      </c>
      <c r="DM19" s="8">
        <v>1</v>
      </c>
      <c r="DN19" s="26">
        <f t="shared" si="16"/>
        <v>0.9999999999993877</v>
      </c>
      <c r="DO19" s="199">
        <v>3266287974.2039995</v>
      </c>
      <c r="DP19" s="187">
        <f>DA19+DE19</f>
        <v>0.0020000189542770386</v>
      </c>
      <c r="DQ19" s="238">
        <v>1</v>
      </c>
      <c r="DR19" s="238">
        <f t="shared" si="17"/>
        <v>0.99999999998994</v>
      </c>
      <c r="DS19" s="223">
        <v>246645718.09199998</v>
      </c>
      <c r="DT19" s="187">
        <v>0.0024812668561935425</v>
      </c>
      <c r="DU19" s="238">
        <f t="shared" si="18"/>
        <v>0.9999999999360362</v>
      </c>
      <c r="DV19" s="229">
        <v>264829318.96799996</v>
      </c>
      <c r="DW19" s="187">
        <v>0.01693950593471527</v>
      </c>
      <c r="DX19" s="238">
        <v>1</v>
      </c>
      <c r="DY19" s="238">
        <v>1</v>
      </c>
      <c r="DZ19" s="238">
        <v>1</v>
      </c>
      <c r="EA19" s="238">
        <v>1</v>
      </c>
      <c r="EB19" s="238">
        <v>1</v>
      </c>
      <c r="EC19" s="238">
        <f>(EE19-ED19)/EE19</f>
        <v>0.8615659012269279</v>
      </c>
      <c r="ED19" s="187">
        <v>34705757.7</v>
      </c>
      <c r="EE19" s="187">
        <v>250702377.57599998</v>
      </c>
      <c r="EF19" s="238">
        <f t="shared" si="20"/>
        <v>0.7889251765183966</v>
      </c>
      <c r="EG19" s="187">
        <v>44705931.87799999</v>
      </c>
      <c r="EH19" s="187">
        <v>211801346.748</v>
      </c>
      <c r="EI19" s="187">
        <v>229214103.276</v>
      </c>
      <c r="EJ19" s="238">
        <f t="shared" si="21"/>
        <v>0.9899999999858649</v>
      </c>
      <c r="EK19" s="187">
        <v>2292141.0359999835</v>
      </c>
      <c r="EL19" s="187">
        <v>238099604.568</v>
      </c>
      <c r="EM19" s="26">
        <f t="shared" si="22"/>
        <v>0.6909404808818825</v>
      </c>
      <c r="EN19" s="187">
        <v>73586949.28999999</v>
      </c>
      <c r="EO19" s="238">
        <f t="shared" si="23"/>
        <v>0.9775367857086784</v>
      </c>
      <c r="EP19" s="187">
        <v>69608830.91</v>
      </c>
      <c r="EQ19" s="187">
        <v>3098792096.5919995</v>
      </c>
      <c r="ER19" s="238">
        <f t="shared" si="24"/>
        <v>0.9775367857086784</v>
      </c>
      <c r="ES19" s="238">
        <f>(EU19-ET19)/EU19</f>
        <v>0.7400873966321155</v>
      </c>
      <c r="ET19" s="187">
        <v>77899437.80400002</v>
      </c>
      <c r="EU19" s="187">
        <v>299713968.444</v>
      </c>
      <c r="EV19" s="187">
        <v>286089710.124</v>
      </c>
      <c r="EW19" s="238">
        <f t="shared" si="26"/>
        <v>1</v>
      </c>
      <c r="EX19" s="187">
        <v>0</v>
      </c>
      <c r="EY19" s="187">
        <v>303517971.98399997</v>
      </c>
      <c r="EZ19" s="238">
        <f t="shared" si="2"/>
        <v>0.8729509594705884</v>
      </c>
      <c r="FA19" s="187">
        <v>38561667.12400001</v>
      </c>
      <c r="FB19" s="187">
        <v>557211795.948</v>
      </c>
      <c r="FC19" s="238">
        <f t="shared" si="3"/>
        <v>0.858431238441762</v>
      </c>
      <c r="FD19" s="187">
        <v>78883783.87800002</v>
      </c>
      <c r="FE19" s="26">
        <v>1</v>
      </c>
      <c r="FF19" s="26">
        <v>1</v>
      </c>
      <c r="FG19" s="26">
        <v>1</v>
      </c>
      <c r="FH19" s="26">
        <f t="shared" si="33"/>
        <v>0.8398144331900999</v>
      </c>
      <c r="FI19" s="187">
        <v>69593518.83999997</v>
      </c>
      <c r="FJ19" s="187">
        <v>434455614.36</v>
      </c>
      <c r="FK19" s="26">
        <v>1</v>
      </c>
      <c r="FL19" s="26">
        <v>1</v>
      </c>
      <c r="FM19" s="26">
        <v>1</v>
      </c>
      <c r="FN19" s="26">
        <f t="shared" si="4"/>
        <v>0.9371948276138655</v>
      </c>
      <c r="FO19" s="187">
        <v>37437822.52799988</v>
      </c>
      <c r="FP19" s="187">
        <v>596094574.788</v>
      </c>
      <c r="FQ19" s="26">
        <f t="shared" si="34"/>
        <v>0.9436186221724849</v>
      </c>
      <c r="FR19" s="187">
        <f t="shared" si="44"/>
        <v>302376230.1739999</v>
      </c>
      <c r="FS19" s="187">
        <v>5363051451.12</v>
      </c>
      <c r="FT19" s="238">
        <f t="shared" si="35"/>
        <v>0.839280342961</v>
      </c>
      <c r="FU19" s="187">
        <v>74791088.53829646</v>
      </c>
      <c r="FV19" s="187">
        <v>465351220.356</v>
      </c>
      <c r="FW19" s="238">
        <v>1</v>
      </c>
      <c r="FX19" s="238">
        <v>1</v>
      </c>
      <c r="FY19" s="26">
        <v>0.8872702258349999</v>
      </c>
      <c r="FZ19" s="187"/>
      <c r="GA19" s="187">
        <v>74909976.62609923</v>
      </c>
      <c r="GB19" s="187">
        <v>149701065.16209888</v>
      </c>
      <c r="GC19" s="26">
        <f t="shared" si="36"/>
        <v>0.9915055281089998</v>
      </c>
      <c r="GD19" s="100">
        <v>675340700.556</v>
      </c>
      <c r="GE19" s="100">
        <v>5736662.597721338</v>
      </c>
      <c r="GF19" s="26">
        <v>1</v>
      </c>
      <c r="GG19" s="26">
        <v>1</v>
      </c>
      <c r="GH19" s="26">
        <v>1</v>
      </c>
      <c r="GI19" s="26">
        <v>1</v>
      </c>
      <c r="GJ19" s="26">
        <v>1</v>
      </c>
      <c r="GK19" s="26">
        <v>1</v>
      </c>
      <c r="GL19" s="26">
        <f>(GM19-GN19)/GM19</f>
        <v>0.9800637221018329</v>
      </c>
      <c r="GM19" s="100">
        <v>644916671.892</v>
      </c>
      <c r="GN19" s="100">
        <v>12857237.991999984</v>
      </c>
      <c r="GO19" s="26">
        <f t="shared" si="38"/>
        <v>0.9766171750804187</v>
      </c>
      <c r="GP19" s="100">
        <v>7197375267.228</v>
      </c>
      <c r="GQ19" s="187">
        <f t="shared" si="41"/>
        <v>168294965.754117</v>
      </c>
      <c r="GR19" s="26">
        <f>(GS19-GT19)/GS19</f>
        <v>0.8837325273134335</v>
      </c>
      <c r="GS19" s="100">
        <v>666211247.808</v>
      </c>
      <c r="GT19" s="100">
        <v>77458698.05799997</v>
      </c>
      <c r="GU19" s="26">
        <v>1</v>
      </c>
      <c r="GV19" s="26">
        <v>1</v>
      </c>
      <c r="GW19" s="100">
        <v>535010051.016</v>
      </c>
      <c r="GX19" s="26">
        <f t="shared" si="27"/>
        <v>0.9066948672437051</v>
      </c>
      <c r="GY19" s="100">
        <v>49919183.836000025</v>
      </c>
      <c r="GZ19" s="100">
        <v>534598474.65599996</v>
      </c>
      <c r="HA19" s="26">
        <f t="shared" si="28"/>
        <v>0.9431828467607487</v>
      </c>
      <c r="HB19" s="100">
        <v>30374363.45599997</v>
      </c>
      <c r="HC19" s="26">
        <v>1</v>
      </c>
      <c r="HD19" s="26">
        <v>1</v>
      </c>
      <c r="HE19" s="26">
        <v>1</v>
      </c>
      <c r="HF19" s="26">
        <v>1</v>
      </c>
      <c r="HG19" s="26">
        <v>1</v>
      </c>
      <c r="HH19" s="26">
        <v>1</v>
      </c>
      <c r="HI19" s="26">
        <v>1</v>
      </c>
      <c r="HJ19" s="26">
        <f t="shared" si="6"/>
        <v>0.9770029745126174</v>
      </c>
      <c r="HK19" s="187">
        <v>6859680415.475999</v>
      </c>
      <c r="HL19" s="187">
        <f>GT19+GY19+HB19</f>
        <v>157752245.34999996</v>
      </c>
      <c r="HM19" s="26">
        <v>1</v>
      </c>
      <c r="HN19" s="187"/>
      <c r="HO19" s="26">
        <v>1</v>
      </c>
      <c r="HP19" s="26">
        <v>1</v>
      </c>
      <c r="HQ19" s="26">
        <v>1</v>
      </c>
      <c r="HR19" s="26">
        <v>1</v>
      </c>
      <c r="HS19" s="26">
        <v>1</v>
      </c>
      <c r="HT19" s="26">
        <v>1</v>
      </c>
      <c r="HU19" s="26">
        <v>1</v>
      </c>
      <c r="HV19" s="26">
        <v>1</v>
      </c>
      <c r="HW19" s="26">
        <v>1</v>
      </c>
      <c r="HX19" s="26">
        <v>1</v>
      </c>
      <c r="HY19" s="26">
        <f>(HZ19-IA19)/HZ19</f>
        <v>1</v>
      </c>
      <c r="HZ19" s="187">
        <v>1099696281.144</v>
      </c>
      <c r="IA19" s="187"/>
      <c r="IB19" s="187">
        <v>9552949738.367998</v>
      </c>
      <c r="IC19" s="26">
        <f>(IB19-IA19)/IB19</f>
        <v>1</v>
      </c>
      <c r="ID19" s="28">
        <f t="shared" si="30"/>
        <v>0.9699992152449576</v>
      </c>
      <c r="IE19" s="187">
        <v>632530628.28</v>
      </c>
      <c r="IF19" s="187">
        <v>18976415.23000002</v>
      </c>
      <c r="IG19" s="26">
        <v>1</v>
      </c>
      <c r="IH19" s="26">
        <f>(II19-IJ19)/II19</f>
        <v>0.9198722751996732</v>
      </c>
      <c r="II19" s="7">
        <v>601196866.7279999</v>
      </c>
      <c r="IJ19" s="187">
        <v>48172537.08799994</v>
      </c>
      <c r="IK19" s="26">
        <v>1</v>
      </c>
    </row>
    <row r="20" spans="1:245" ht="15.75" customHeight="1">
      <c r="A20" s="39" t="s">
        <v>275</v>
      </c>
      <c r="B20" s="153">
        <v>21931.9</v>
      </c>
      <c r="C20" s="153">
        <v>0</v>
      </c>
      <c r="D20" s="1">
        <v>1.0000000002084763</v>
      </c>
      <c r="E20" s="23" t="e">
        <f>(#REF!-C20)/#REF!</f>
        <v>#REF!</v>
      </c>
      <c r="F20" s="25">
        <v>0.9999999999897</v>
      </c>
      <c r="G20" s="1">
        <v>0.9999999969056923</v>
      </c>
      <c r="H20" s="1">
        <v>1</v>
      </c>
      <c r="I20" s="1">
        <v>1</v>
      </c>
      <c r="J20" s="1">
        <v>1</v>
      </c>
      <c r="K20" s="1">
        <v>1</v>
      </c>
      <c r="L20" s="1" t="s">
        <v>0</v>
      </c>
      <c r="M20" s="1" t="s">
        <v>0</v>
      </c>
      <c r="N20" s="1" t="s">
        <v>0</v>
      </c>
      <c r="O20" s="1" t="s">
        <v>0</v>
      </c>
      <c r="P20" s="1" t="s">
        <v>0</v>
      </c>
      <c r="Q20" s="1" t="s">
        <v>0</v>
      </c>
      <c r="R20" s="1" t="s">
        <v>0</v>
      </c>
      <c r="S20" s="25">
        <v>0.9999999942626195</v>
      </c>
      <c r="T20" s="1" t="s">
        <v>0</v>
      </c>
      <c r="U20" s="12">
        <v>0</v>
      </c>
      <c r="V20" s="100" t="s">
        <v>0</v>
      </c>
      <c r="W20" s="1" t="s">
        <v>0</v>
      </c>
      <c r="X20" s="1" t="s">
        <v>0</v>
      </c>
      <c r="Y20" s="1" t="s">
        <v>0</v>
      </c>
      <c r="Z20" s="1" t="s">
        <v>0</v>
      </c>
      <c r="AA20" s="12">
        <v>0</v>
      </c>
      <c r="AB20" s="100" t="s">
        <v>0</v>
      </c>
      <c r="AC20" s="1"/>
      <c r="AD20" s="1"/>
      <c r="AE20" s="1"/>
      <c r="AF20" s="1"/>
      <c r="AG20" s="1" t="s">
        <v>0</v>
      </c>
      <c r="AH20" s="1" t="s">
        <v>0</v>
      </c>
      <c r="AI20" s="12">
        <v>0</v>
      </c>
      <c r="AJ20" s="12"/>
      <c r="AK20" s="1" t="s">
        <v>0</v>
      </c>
      <c r="AL20" s="147" t="s">
        <v>0</v>
      </c>
      <c r="AM20" s="147" t="s">
        <v>0</v>
      </c>
      <c r="AN20" s="1" t="s">
        <v>0</v>
      </c>
      <c r="AO20" s="1" t="s">
        <v>0</v>
      </c>
      <c r="AP20" s="1" t="s">
        <v>0</v>
      </c>
      <c r="AQ20" s="1" t="s">
        <v>0</v>
      </c>
      <c r="AR20" s="1" t="s">
        <v>0</v>
      </c>
      <c r="AS20" s="12">
        <v>0</v>
      </c>
      <c r="AT20" s="12">
        <v>0</v>
      </c>
      <c r="AU20" s="1" t="s">
        <v>0</v>
      </c>
      <c r="AV20" s="1" t="s">
        <v>0</v>
      </c>
      <c r="AW20" s="12">
        <v>0</v>
      </c>
      <c r="AX20" s="12">
        <v>0</v>
      </c>
      <c r="AY20" s="23" t="s">
        <v>0</v>
      </c>
      <c r="AZ20" s="1" t="s">
        <v>0</v>
      </c>
      <c r="BA20" s="12">
        <v>0</v>
      </c>
      <c r="BB20" s="12">
        <v>0</v>
      </c>
      <c r="BC20" s="1" t="s">
        <v>0</v>
      </c>
      <c r="BD20" s="1" t="s">
        <v>0</v>
      </c>
      <c r="BE20" s="147" t="s">
        <v>0</v>
      </c>
      <c r="BF20" s="1" t="s">
        <v>0</v>
      </c>
      <c r="BG20" s="1" t="s">
        <v>0</v>
      </c>
      <c r="BH20" s="1" t="s">
        <v>0</v>
      </c>
      <c r="BI20" s="147" t="s">
        <v>0</v>
      </c>
      <c r="BJ20" s="1" t="s">
        <v>0</v>
      </c>
      <c r="BK20" s="1" t="s">
        <v>0</v>
      </c>
      <c r="BL20" s="1" t="s">
        <v>0</v>
      </c>
      <c r="BM20" s="1" t="s">
        <v>0</v>
      </c>
      <c r="BN20" s="1" t="s">
        <v>0</v>
      </c>
      <c r="BO20" s="1" t="s">
        <v>0</v>
      </c>
      <c r="BP20" s="12">
        <v>0</v>
      </c>
      <c r="BQ20" s="12">
        <f>BB20</f>
        <v>0</v>
      </c>
      <c r="BR20" s="23" t="s">
        <v>0</v>
      </c>
      <c r="BS20" s="1" t="s">
        <v>0</v>
      </c>
      <c r="BT20" s="1" t="s">
        <v>0</v>
      </c>
      <c r="BU20" s="1" t="s">
        <v>0</v>
      </c>
      <c r="BV20" s="1" t="s">
        <v>0</v>
      </c>
      <c r="BW20" s="1" t="s">
        <v>0</v>
      </c>
      <c r="BX20" s="1" t="s">
        <v>0</v>
      </c>
      <c r="BY20" s="1" t="s">
        <v>0</v>
      </c>
      <c r="BZ20" s="1" t="s">
        <v>0</v>
      </c>
      <c r="CA20" s="1" t="s">
        <v>0</v>
      </c>
      <c r="CB20" s="12" t="e">
        <f>#REF!+C20+AX20+BQ20</f>
        <v>#REF!</v>
      </c>
      <c r="CC20" s="1" t="s">
        <v>0</v>
      </c>
      <c r="CD20" s="1" t="s">
        <v>0</v>
      </c>
      <c r="CE20" s="148" t="s">
        <v>0</v>
      </c>
      <c r="CF20" s="23" t="s">
        <v>0</v>
      </c>
      <c r="CG20" s="100">
        <v>0</v>
      </c>
      <c r="CH20" s="100">
        <v>0</v>
      </c>
      <c r="CI20" s="8"/>
      <c r="CJ20" s="8" t="s">
        <v>0</v>
      </c>
      <c r="CK20" s="8" t="s">
        <v>0</v>
      </c>
      <c r="CL20" s="8" t="s">
        <v>0</v>
      </c>
      <c r="CM20" s="8" t="s">
        <v>0</v>
      </c>
      <c r="CN20" s="8" t="s">
        <v>0</v>
      </c>
      <c r="CO20" s="8" t="s">
        <v>0</v>
      </c>
      <c r="CP20" s="8" t="s">
        <v>0</v>
      </c>
      <c r="CQ20" s="8" t="s">
        <v>0</v>
      </c>
      <c r="CR20" s="8" t="s">
        <v>0</v>
      </c>
      <c r="CS20" s="8" t="s">
        <v>0</v>
      </c>
      <c r="CT20" s="8" t="s">
        <v>0</v>
      </c>
      <c r="CU20" s="176">
        <v>0</v>
      </c>
      <c r="CV20" s="26" t="s">
        <v>0</v>
      </c>
      <c r="CW20" s="182" t="s">
        <v>0</v>
      </c>
      <c r="CX20" s="182" t="s">
        <v>0</v>
      </c>
      <c r="CY20" s="182" t="s">
        <v>0</v>
      </c>
      <c r="CZ20" s="187">
        <v>0</v>
      </c>
      <c r="DA20" s="187" t="s">
        <v>0</v>
      </c>
      <c r="DB20" s="187">
        <v>0</v>
      </c>
      <c r="DC20" s="8" t="s">
        <v>0</v>
      </c>
      <c r="DD20" s="100">
        <v>0</v>
      </c>
      <c r="DE20" s="100">
        <v>0</v>
      </c>
      <c r="DF20" s="182" t="s">
        <v>0</v>
      </c>
      <c r="DG20" s="182" t="s">
        <v>0</v>
      </c>
      <c r="DH20" s="182" t="s">
        <v>0</v>
      </c>
      <c r="DI20" s="182" t="s">
        <v>0</v>
      </c>
      <c r="DJ20" s="182" t="s">
        <v>0</v>
      </c>
      <c r="DK20" s="182" t="s">
        <v>0</v>
      </c>
      <c r="DL20" s="182" t="s">
        <v>0</v>
      </c>
      <c r="DM20" s="8" t="s">
        <v>0</v>
      </c>
      <c r="DN20" s="26"/>
      <c r="DO20" s="199">
        <v>0</v>
      </c>
      <c r="DP20" s="187">
        <v>0</v>
      </c>
      <c r="DQ20" s="238" t="s">
        <v>0</v>
      </c>
      <c r="DR20" s="238"/>
      <c r="DS20" s="223"/>
      <c r="DT20" s="187"/>
      <c r="DU20" s="238"/>
      <c r="DV20" s="229">
        <v>0</v>
      </c>
      <c r="DW20" s="187">
        <v>0</v>
      </c>
      <c r="DX20" s="238" t="s">
        <v>0</v>
      </c>
      <c r="DY20" s="238" t="s">
        <v>0</v>
      </c>
      <c r="DZ20" s="238" t="s">
        <v>0</v>
      </c>
      <c r="EA20" s="238" t="s">
        <v>0</v>
      </c>
      <c r="EB20" s="238" t="s">
        <v>0</v>
      </c>
      <c r="EC20" s="238" t="s">
        <v>0</v>
      </c>
      <c r="ED20" s="187">
        <v>0</v>
      </c>
      <c r="EE20" s="187">
        <v>0</v>
      </c>
      <c r="EF20" s="238" t="s">
        <v>0</v>
      </c>
      <c r="EG20" s="187">
        <v>0</v>
      </c>
      <c r="EH20" s="187">
        <v>0</v>
      </c>
      <c r="EI20" s="187">
        <v>0</v>
      </c>
      <c r="EJ20" s="238"/>
      <c r="EK20" s="187">
        <v>0</v>
      </c>
      <c r="EL20" s="187">
        <v>0</v>
      </c>
      <c r="EM20" s="26"/>
      <c r="EN20" s="187">
        <v>0</v>
      </c>
      <c r="EO20" s="238"/>
      <c r="EP20" s="187">
        <f>EN20+EK20+EG20+ED20+DW20+DT20</f>
        <v>0</v>
      </c>
      <c r="EQ20" s="187">
        <v>0</v>
      </c>
      <c r="ER20" s="238" t="s">
        <v>0</v>
      </c>
      <c r="ES20" s="238" t="s">
        <v>0</v>
      </c>
      <c r="ET20" s="187">
        <v>0</v>
      </c>
      <c r="EU20" s="187"/>
      <c r="EV20" s="187">
        <v>0</v>
      </c>
      <c r="EW20" s="238" t="s">
        <v>0</v>
      </c>
      <c r="EX20" s="187">
        <v>0</v>
      </c>
      <c r="EY20" s="187">
        <v>0</v>
      </c>
      <c r="EZ20" s="238" t="s">
        <v>0</v>
      </c>
      <c r="FA20" s="187">
        <v>0</v>
      </c>
      <c r="FB20" s="187">
        <v>0</v>
      </c>
      <c r="FC20" s="238" t="s">
        <v>0</v>
      </c>
      <c r="FD20" s="187">
        <v>0</v>
      </c>
      <c r="FE20" s="26" t="s">
        <v>0</v>
      </c>
      <c r="FF20" s="26" t="s">
        <v>0</v>
      </c>
      <c r="FG20" s="26" t="s">
        <v>0</v>
      </c>
      <c r="FH20" s="26" t="s">
        <v>0</v>
      </c>
      <c r="FI20" s="187">
        <v>0</v>
      </c>
      <c r="FJ20" s="187">
        <v>0</v>
      </c>
      <c r="FK20" s="26" t="s">
        <v>0</v>
      </c>
      <c r="FL20" s="26" t="s">
        <v>0</v>
      </c>
      <c r="FM20" s="26" t="s">
        <v>0</v>
      </c>
      <c r="FN20" s="26" t="s">
        <v>0</v>
      </c>
      <c r="FO20" s="187">
        <f>SUM(FI20,FD20,FA20,EX20,ET20)</f>
        <v>0</v>
      </c>
      <c r="FP20" s="187"/>
      <c r="FQ20" s="26" t="s">
        <v>0</v>
      </c>
      <c r="FR20" s="187">
        <f t="shared" si="44"/>
        <v>0</v>
      </c>
      <c r="FS20" s="187">
        <v>0</v>
      </c>
      <c r="FT20" s="238" t="s">
        <v>0</v>
      </c>
      <c r="FU20" s="187">
        <f>SUM(FR20,FL20,FG20,FD20,FA20,EW20)</f>
        <v>0</v>
      </c>
      <c r="FV20" s="187">
        <f>SUM(FS20,FM20,FH20,FE20,FB20,EX20)</f>
        <v>0</v>
      </c>
      <c r="FW20" s="238" t="s">
        <v>0</v>
      </c>
      <c r="FX20" s="238" t="s">
        <v>0</v>
      </c>
      <c r="FY20" s="26" t="s">
        <v>0</v>
      </c>
      <c r="FZ20" s="187"/>
      <c r="GA20" s="187">
        <v>0</v>
      </c>
      <c r="GB20" s="187">
        <v>-3.637978807091713E-12</v>
      </c>
      <c r="GC20" s="26" t="s">
        <v>0</v>
      </c>
      <c r="GD20" s="100"/>
      <c r="GE20" s="100">
        <v>-9.094947017729282E-13</v>
      </c>
      <c r="GF20" s="26" t="s">
        <v>0</v>
      </c>
      <c r="GG20" s="26" t="s">
        <v>0</v>
      </c>
      <c r="GH20" s="26" t="s">
        <v>0</v>
      </c>
      <c r="GI20" s="26" t="s">
        <v>0</v>
      </c>
      <c r="GJ20" s="26" t="s">
        <v>0</v>
      </c>
      <c r="GK20" s="26" t="s">
        <v>0</v>
      </c>
      <c r="GL20" s="26" t="s">
        <v>0</v>
      </c>
      <c r="GM20" s="100"/>
      <c r="GN20" s="100">
        <v>0</v>
      </c>
      <c r="GO20" s="26" t="s">
        <v>0</v>
      </c>
      <c r="GP20" s="100">
        <v>0</v>
      </c>
      <c r="GQ20" s="187">
        <f t="shared" si="41"/>
        <v>-9.094947017729282E-13</v>
      </c>
      <c r="GR20" s="26" t="s">
        <v>0</v>
      </c>
      <c r="GS20" s="100"/>
      <c r="GT20" s="100">
        <v>0</v>
      </c>
      <c r="GU20" s="26" t="s">
        <v>0</v>
      </c>
      <c r="GV20" s="26" t="s">
        <v>0</v>
      </c>
      <c r="GW20" s="100" t="s">
        <v>0</v>
      </c>
      <c r="GX20" s="26" t="s">
        <v>0</v>
      </c>
      <c r="GY20" s="100">
        <v>0</v>
      </c>
      <c r="GZ20" s="100">
        <v>0</v>
      </c>
      <c r="HA20" s="26" t="s">
        <v>0</v>
      </c>
      <c r="HB20" s="100">
        <v>0</v>
      </c>
      <c r="HC20" s="26" t="s">
        <v>0</v>
      </c>
      <c r="HD20" s="26" t="s">
        <v>0</v>
      </c>
      <c r="HE20" s="26" t="s">
        <v>0</v>
      </c>
      <c r="HF20" s="26" t="s">
        <v>0</v>
      </c>
      <c r="HG20" s="26" t="s">
        <v>0</v>
      </c>
      <c r="HH20" s="26" t="s">
        <v>0</v>
      </c>
      <c r="HI20" s="26" t="s">
        <v>0</v>
      </c>
      <c r="HJ20" s="26" t="s">
        <v>0</v>
      </c>
      <c r="HK20" s="187"/>
      <c r="HL20" s="187">
        <v>0</v>
      </c>
      <c r="HM20" s="26" t="s">
        <v>0</v>
      </c>
      <c r="HN20" s="187"/>
      <c r="HO20" s="26" t="s">
        <v>0</v>
      </c>
      <c r="HP20" s="26" t="s">
        <v>0</v>
      </c>
      <c r="HQ20" s="26" t="s">
        <v>0</v>
      </c>
      <c r="HR20" s="26" t="s">
        <v>0</v>
      </c>
      <c r="HS20" s="26" t="s">
        <v>0</v>
      </c>
      <c r="HT20" s="26" t="s">
        <v>0</v>
      </c>
      <c r="HU20" s="26" t="s">
        <v>0</v>
      </c>
      <c r="HV20" s="26" t="s">
        <v>0</v>
      </c>
      <c r="HW20" s="26" t="s">
        <v>0</v>
      </c>
      <c r="HX20" s="26" t="s">
        <v>0</v>
      </c>
      <c r="HY20" s="26" t="s">
        <v>0</v>
      </c>
      <c r="HZ20" s="187"/>
      <c r="IA20" s="187"/>
      <c r="IB20" s="187"/>
      <c r="IC20" s="26" t="s">
        <v>0</v>
      </c>
      <c r="ID20" s="26" t="s">
        <v>0</v>
      </c>
      <c r="IE20" s="187"/>
      <c r="IF20" s="187"/>
      <c r="IG20" s="26" t="s">
        <v>0</v>
      </c>
      <c r="IH20" s="26" t="s">
        <v>0</v>
      </c>
      <c r="IJ20" s="187"/>
      <c r="IK20" s="26" t="s">
        <v>0</v>
      </c>
    </row>
    <row r="21" spans="1:245" ht="15">
      <c r="A21" s="39" t="s">
        <v>16</v>
      </c>
      <c r="B21" s="153">
        <v>0</v>
      </c>
      <c r="C21" s="153">
        <v>0</v>
      </c>
      <c r="D21" s="1">
        <v>1.0000000046342596</v>
      </c>
      <c r="E21" s="23" t="e">
        <f>(#REF!-C21)/#REF!</f>
        <v>#REF!</v>
      </c>
      <c r="F21" s="25">
        <v>1.0000000002931984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25">
        <v>1.0000000008876864</v>
      </c>
      <c r="T21" s="1">
        <v>0.9514839505777518</v>
      </c>
      <c r="U21" s="12">
        <v>1307891.94</v>
      </c>
      <c r="V21" s="100">
        <v>0</v>
      </c>
      <c r="W21" s="1">
        <f aca="true" t="shared" si="45" ref="W21:W35">(U21-V21)/U21</f>
        <v>1</v>
      </c>
      <c r="X21" s="1">
        <v>1</v>
      </c>
      <c r="Y21" s="1">
        <v>1</v>
      </c>
      <c r="Z21" s="1">
        <v>0.9420733456107375</v>
      </c>
      <c r="AA21" s="12">
        <v>1355850.132</v>
      </c>
      <c r="AB21" s="100">
        <v>0</v>
      </c>
      <c r="AC21" s="1"/>
      <c r="AD21" s="1"/>
      <c r="AE21" s="1"/>
      <c r="AF21" s="1"/>
      <c r="AG21" s="1">
        <f t="shared" si="9"/>
        <v>1</v>
      </c>
      <c r="AH21" s="1">
        <v>0.9673738628575361</v>
      </c>
      <c r="AI21" s="12">
        <v>1219647.972</v>
      </c>
      <c r="AJ21" s="12">
        <v>0</v>
      </c>
      <c r="AK21" s="1">
        <v>1</v>
      </c>
      <c r="AL21" s="147">
        <v>1</v>
      </c>
      <c r="AM21" s="147">
        <v>1</v>
      </c>
      <c r="AN21" s="1">
        <v>1</v>
      </c>
      <c r="AO21" s="1">
        <v>1</v>
      </c>
      <c r="AP21" s="1">
        <f>(AI21-AJ21)/AI21</f>
        <v>1</v>
      </c>
      <c r="AQ21" s="1">
        <v>1</v>
      </c>
      <c r="AR21" s="1">
        <v>0.9888953677918135</v>
      </c>
      <c r="AS21" s="12">
        <v>1159085.124</v>
      </c>
      <c r="AT21" s="12">
        <v>0</v>
      </c>
      <c r="AU21" s="1">
        <f aca="true" t="shared" si="46" ref="AU21:AU35">(AS21-AT21)/AS21</f>
        <v>1</v>
      </c>
      <c r="AV21" s="1">
        <v>0.9855417780514539</v>
      </c>
      <c r="AW21" s="12">
        <v>13463427.431999998</v>
      </c>
      <c r="AX21" s="12">
        <f>V21+AB21+AJ21+AT21</f>
        <v>0</v>
      </c>
      <c r="AY21" s="23">
        <f aca="true" t="shared" si="47" ref="AY21:AY35">(AW21-AX21)/AW21</f>
        <v>1</v>
      </c>
      <c r="AZ21" s="1">
        <v>0.9463009986184898</v>
      </c>
      <c r="BA21" s="12">
        <v>1175617.728</v>
      </c>
      <c r="BB21" s="12">
        <v>104.93</v>
      </c>
      <c r="BC21" s="1">
        <f t="shared" si="12"/>
        <v>0.999910744796118</v>
      </c>
      <c r="BD21" s="1">
        <v>1</v>
      </c>
      <c r="BE21" s="147">
        <v>1</v>
      </c>
      <c r="BF21" s="1">
        <v>1</v>
      </c>
      <c r="BG21" s="1">
        <v>1</v>
      </c>
      <c r="BH21" s="1">
        <v>1</v>
      </c>
      <c r="BI21" s="147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0.9954584532172843</v>
      </c>
      <c r="BP21" s="12">
        <v>12562240.296</v>
      </c>
      <c r="BQ21" s="12">
        <f>((BB21)-75.9)-29.03</f>
        <v>0</v>
      </c>
      <c r="BR21" s="23">
        <f>(BP21-BQ21)/BP21</f>
        <v>1</v>
      </c>
      <c r="BS21" s="1">
        <v>1</v>
      </c>
      <c r="BT21" s="1">
        <v>1</v>
      </c>
      <c r="BU21" s="1">
        <v>1</v>
      </c>
      <c r="BV21" s="1">
        <v>1</v>
      </c>
      <c r="BW21" s="1">
        <v>1</v>
      </c>
      <c r="BX21" s="1">
        <v>1</v>
      </c>
      <c r="BY21" s="1">
        <v>1</v>
      </c>
      <c r="BZ21" s="1">
        <v>1</v>
      </c>
      <c r="CA21" s="1">
        <v>1</v>
      </c>
      <c r="CB21" s="12" t="e">
        <f>#REF!+C21+AX21+BQ21</f>
        <v>#REF!</v>
      </c>
      <c r="CC21" s="1">
        <v>1</v>
      </c>
      <c r="CD21" s="1">
        <v>1</v>
      </c>
      <c r="CE21" s="148">
        <v>1</v>
      </c>
      <c r="CF21" s="23">
        <v>1</v>
      </c>
      <c r="CG21" s="100">
        <v>-0.004000000160885975</v>
      </c>
      <c r="CH21" s="100">
        <v>1107627.336</v>
      </c>
      <c r="CI21" s="8">
        <f t="shared" si="13"/>
        <v>1.000000003611323</v>
      </c>
      <c r="CJ21" s="8">
        <v>1</v>
      </c>
      <c r="CK21" s="8">
        <v>1</v>
      </c>
      <c r="CL21" s="8">
        <v>1</v>
      </c>
      <c r="CM21" s="8">
        <v>1</v>
      </c>
      <c r="CN21" s="8">
        <v>1</v>
      </c>
      <c r="CO21" s="8">
        <v>1</v>
      </c>
      <c r="CP21" s="8">
        <v>1</v>
      </c>
      <c r="CQ21" s="8">
        <v>1</v>
      </c>
      <c r="CR21" s="8">
        <v>1</v>
      </c>
      <c r="CS21" s="8">
        <v>1</v>
      </c>
      <c r="CT21" s="8">
        <v>1</v>
      </c>
      <c r="CU21" s="176">
        <v>13340138.027999999</v>
      </c>
      <c r="CV21" s="26">
        <f t="shared" si="14"/>
        <v>1.000000000299847</v>
      </c>
      <c r="CW21" s="182">
        <v>1</v>
      </c>
      <c r="CX21" s="182">
        <v>1</v>
      </c>
      <c r="CY21" s="182">
        <f t="shared" si="15"/>
        <v>1</v>
      </c>
      <c r="CZ21" s="187">
        <v>1378777.632</v>
      </c>
      <c r="DA21" s="187">
        <v>0</v>
      </c>
      <c r="DB21" s="187">
        <v>1357138.176</v>
      </c>
      <c r="DC21" s="8">
        <f aca="true" t="shared" si="48" ref="DC21:DC35">(DB21-DE21)/DB21</f>
        <v>1.0000000029473788</v>
      </c>
      <c r="DD21" s="100">
        <v>1378777.632</v>
      </c>
      <c r="DE21" s="100">
        <v>-0.004000000131782144</v>
      </c>
      <c r="DF21" s="182">
        <v>1</v>
      </c>
      <c r="DG21" s="182">
        <v>1</v>
      </c>
      <c r="DH21" s="182">
        <v>1</v>
      </c>
      <c r="DI21" s="182">
        <v>1</v>
      </c>
      <c r="DJ21" s="182">
        <v>1</v>
      </c>
      <c r="DK21" s="182">
        <v>1</v>
      </c>
      <c r="DL21" s="182">
        <v>1</v>
      </c>
      <c r="DM21" s="8">
        <v>1</v>
      </c>
      <c r="DN21" s="26">
        <f t="shared" si="16"/>
        <v>1.0000000002489007</v>
      </c>
      <c r="DO21" s="199">
        <v>16070673.840000004</v>
      </c>
      <c r="DP21" s="187">
        <f>DA21+DE21</f>
        <v>-0.004000000131782144</v>
      </c>
      <c r="DQ21" s="238">
        <v>1</v>
      </c>
      <c r="DR21" s="238">
        <f t="shared" si="17"/>
        <v>0.710362853387</v>
      </c>
      <c r="DS21" s="223">
        <v>1175650.236</v>
      </c>
      <c r="DT21" s="187">
        <v>340511.97976994</v>
      </c>
      <c r="DU21" s="238">
        <f t="shared" si="18"/>
        <v>0.7561662023729999</v>
      </c>
      <c r="DV21" s="229">
        <v>1390645.7159999998</v>
      </c>
      <c r="DW21" s="187">
        <v>339086.42608599854</v>
      </c>
      <c r="DX21" s="238">
        <v>1</v>
      </c>
      <c r="DY21" s="238">
        <v>1</v>
      </c>
      <c r="DZ21" s="238">
        <v>1</v>
      </c>
      <c r="EA21" s="238">
        <v>1</v>
      </c>
      <c r="EB21" s="238">
        <v>1</v>
      </c>
      <c r="EC21" s="238">
        <f>(EE21-ED21)/EE21</f>
        <v>0.8615659120620629</v>
      </c>
      <c r="ED21" s="187">
        <v>62824.33</v>
      </c>
      <c r="EE21" s="187">
        <v>453821.244</v>
      </c>
      <c r="EF21" s="238">
        <f>(EH21-EG21)/EH21</f>
        <v>0.7889251787988654</v>
      </c>
      <c r="EG21" s="187">
        <v>198592.68200000003</v>
      </c>
      <c r="EH21" s="187">
        <v>940863.912</v>
      </c>
      <c r="EI21" s="187">
        <v>353261.808</v>
      </c>
      <c r="EJ21" s="238">
        <f t="shared" si="21"/>
        <v>0.9900000002264607</v>
      </c>
      <c r="EK21" s="187">
        <v>3532.618000000075</v>
      </c>
      <c r="EL21" s="187">
        <v>973064.7839999999</v>
      </c>
      <c r="EM21" s="26">
        <f>(EL21-EN21)/EL21</f>
        <v>0.6909404852123391</v>
      </c>
      <c r="EN21" s="187">
        <v>300734.93</v>
      </c>
      <c r="EO21" s="238">
        <f t="shared" si="23"/>
        <v>0.979190602357863</v>
      </c>
      <c r="EP21" s="187">
        <v>284477.16</v>
      </c>
      <c r="EQ21" s="187">
        <v>13670610.023999998</v>
      </c>
      <c r="ER21" s="238">
        <f t="shared" si="24"/>
        <v>0.979190602357863</v>
      </c>
      <c r="ES21" s="238" t="s">
        <v>0</v>
      </c>
      <c r="ET21" s="187">
        <v>0</v>
      </c>
      <c r="EU21" s="187"/>
      <c r="EV21" s="187">
        <v>0</v>
      </c>
      <c r="EW21" s="238" t="s">
        <v>0</v>
      </c>
      <c r="EX21" s="187">
        <v>0</v>
      </c>
      <c r="EY21" s="187">
        <v>0</v>
      </c>
      <c r="EZ21" s="238" t="s">
        <v>0</v>
      </c>
      <c r="FA21" s="187">
        <v>0</v>
      </c>
      <c r="FB21" s="187">
        <v>0</v>
      </c>
      <c r="FC21" s="238" t="s">
        <v>0</v>
      </c>
      <c r="FD21" s="187">
        <v>0</v>
      </c>
      <c r="FE21" s="26" t="s">
        <v>0</v>
      </c>
      <c r="FF21" s="26" t="s">
        <v>0</v>
      </c>
      <c r="FG21" s="26" t="s">
        <v>0</v>
      </c>
      <c r="FH21" s="26" t="s">
        <v>0</v>
      </c>
      <c r="FI21" s="187">
        <v>0</v>
      </c>
      <c r="FJ21" s="187">
        <v>0</v>
      </c>
      <c r="FK21" s="26" t="s">
        <v>0</v>
      </c>
      <c r="FL21" s="26" t="s">
        <v>0</v>
      </c>
      <c r="FM21" s="26" t="s">
        <v>0</v>
      </c>
      <c r="FN21" s="26" t="s">
        <v>0</v>
      </c>
      <c r="FO21" s="187">
        <f>SUM(FI21,FD21,FA21,EX21,ET21)</f>
        <v>0</v>
      </c>
      <c r="FP21" s="187"/>
      <c r="FQ21" s="26" t="s">
        <v>0</v>
      </c>
      <c r="FR21" s="187">
        <f t="shared" si="44"/>
        <v>0</v>
      </c>
      <c r="FS21" s="187">
        <v>0</v>
      </c>
      <c r="FT21" s="238" t="s">
        <v>0</v>
      </c>
      <c r="FU21" s="187">
        <f>SUM(FR21,FL21,FG21,FD21,FA21,EW21)</f>
        <v>0</v>
      </c>
      <c r="FV21" s="187">
        <f>SUM(FS21,FM21,FH21,FE21,FB21,EX21)</f>
        <v>0</v>
      </c>
      <c r="FW21" s="238" t="s">
        <v>0</v>
      </c>
      <c r="FX21" s="238" t="s">
        <v>0</v>
      </c>
      <c r="FY21" s="26" t="s">
        <v>0</v>
      </c>
      <c r="FZ21" s="187"/>
      <c r="GA21" s="187">
        <v>0</v>
      </c>
      <c r="GB21" s="187">
        <v>0</v>
      </c>
      <c r="GC21" s="26" t="s">
        <v>0</v>
      </c>
      <c r="GD21" s="100"/>
      <c r="GE21" s="100">
        <v>0</v>
      </c>
      <c r="GF21" s="26" t="s">
        <v>0</v>
      </c>
      <c r="GG21" s="26" t="s">
        <v>0</v>
      </c>
      <c r="GH21" s="26" t="s">
        <v>0</v>
      </c>
      <c r="GI21" s="26" t="s">
        <v>0</v>
      </c>
      <c r="GJ21" s="26" t="s">
        <v>0</v>
      </c>
      <c r="GK21" s="26" t="s">
        <v>0</v>
      </c>
      <c r="GL21" s="26" t="s">
        <v>0</v>
      </c>
      <c r="GM21" s="100"/>
      <c r="GN21" s="100">
        <v>0</v>
      </c>
      <c r="GO21" s="26" t="s">
        <v>0</v>
      </c>
      <c r="GP21" s="100">
        <v>0</v>
      </c>
      <c r="GQ21" s="187">
        <f t="shared" si="41"/>
        <v>0</v>
      </c>
      <c r="GR21" s="26" t="s">
        <v>0</v>
      </c>
      <c r="GS21" s="100"/>
      <c r="GT21" s="100">
        <v>0</v>
      </c>
      <c r="GU21" s="26" t="s">
        <v>0</v>
      </c>
      <c r="GV21" s="26" t="s">
        <v>0</v>
      </c>
      <c r="GW21" s="100" t="s">
        <v>0</v>
      </c>
      <c r="GX21" s="26" t="s">
        <v>0</v>
      </c>
      <c r="GY21" s="100">
        <v>0</v>
      </c>
      <c r="GZ21" s="100">
        <v>0</v>
      </c>
      <c r="HA21" s="26" t="s">
        <v>0</v>
      </c>
      <c r="HB21" s="100">
        <v>0</v>
      </c>
      <c r="HC21" s="26" t="s">
        <v>0</v>
      </c>
      <c r="HD21" s="26" t="s">
        <v>0</v>
      </c>
      <c r="HE21" s="26" t="s">
        <v>0</v>
      </c>
      <c r="HF21" s="26" t="s">
        <v>0</v>
      </c>
      <c r="HG21" s="26" t="s">
        <v>0</v>
      </c>
      <c r="HH21" s="26" t="s">
        <v>0</v>
      </c>
      <c r="HI21" s="26" t="s">
        <v>0</v>
      </c>
      <c r="HJ21" s="26" t="s">
        <v>0</v>
      </c>
      <c r="HK21" s="187"/>
      <c r="HL21" s="187">
        <v>0</v>
      </c>
      <c r="HM21" s="26" t="s">
        <v>0</v>
      </c>
      <c r="HN21" s="187"/>
      <c r="HO21" s="26" t="s">
        <v>0</v>
      </c>
      <c r="HP21" s="26" t="s">
        <v>0</v>
      </c>
      <c r="HQ21" s="26" t="s">
        <v>0</v>
      </c>
      <c r="HR21" s="26" t="s">
        <v>0</v>
      </c>
      <c r="HS21" s="26" t="s">
        <v>0</v>
      </c>
      <c r="HT21" s="26" t="s">
        <v>0</v>
      </c>
      <c r="HU21" s="26" t="s">
        <v>0</v>
      </c>
      <c r="HV21" s="26" t="s">
        <v>0</v>
      </c>
      <c r="HW21" s="26" t="s">
        <v>0</v>
      </c>
      <c r="HX21" s="26" t="s">
        <v>0</v>
      </c>
      <c r="HY21" s="26" t="s">
        <v>0</v>
      </c>
      <c r="HZ21" s="187"/>
      <c r="IA21" s="187"/>
      <c r="IB21" s="187"/>
      <c r="IC21" s="26" t="s">
        <v>0</v>
      </c>
      <c r="ID21" s="26" t="s">
        <v>0</v>
      </c>
      <c r="IE21" s="187"/>
      <c r="IF21" s="187"/>
      <c r="IG21" s="26" t="s">
        <v>0</v>
      </c>
      <c r="IH21" s="26" t="s">
        <v>0</v>
      </c>
      <c r="IJ21" s="187"/>
      <c r="IK21" s="26" t="s">
        <v>0</v>
      </c>
    </row>
    <row r="22" spans="1:245" s="132" customFormat="1" ht="15.75">
      <c r="A22" s="62" t="s">
        <v>17</v>
      </c>
      <c r="B22" s="149">
        <f>B23+B68+B209+B204</f>
        <v>511005.2359999991</v>
      </c>
      <c r="C22" s="149">
        <f>C23+C68+C209</f>
        <v>395034.3319999994</v>
      </c>
      <c r="D22" s="5">
        <v>1.0000000000242792</v>
      </c>
      <c r="E22" s="27" t="e">
        <f>(#REF!-C22)/#REF!</f>
        <v>#REF!</v>
      </c>
      <c r="F22" s="24">
        <v>0.9999999993898976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24">
        <v>0.9999999999981574</v>
      </c>
      <c r="T22" s="5">
        <v>0.9516070848919365</v>
      </c>
      <c r="U22" s="13">
        <v>463870041.55199987</v>
      </c>
      <c r="V22" s="150">
        <f>V23+V68+V209</f>
        <v>11057090.384000001</v>
      </c>
      <c r="W22" s="5">
        <f t="shared" si="45"/>
        <v>0.9761633876009634</v>
      </c>
      <c r="X22" s="5">
        <v>1</v>
      </c>
      <c r="Y22" s="5">
        <v>1</v>
      </c>
      <c r="Z22" s="5">
        <v>0.9422271540225958</v>
      </c>
      <c r="AA22" s="13">
        <v>419503494.972</v>
      </c>
      <c r="AB22" s="150">
        <f>AB23+AB68+AB209</f>
        <v>14561934.394</v>
      </c>
      <c r="AC22" s="5"/>
      <c r="AD22" s="5"/>
      <c r="AE22" s="5"/>
      <c r="AF22" s="5"/>
      <c r="AG22" s="5">
        <f t="shared" si="9"/>
        <v>0.9652876923111882</v>
      </c>
      <c r="AH22" s="5">
        <v>0.9674515360241218</v>
      </c>
      <c r="AI22" s="13">
        <v>302516835.12</v>
      </c>
      <c r="AJ22" s="13">
        <f>AJ23+AJ68+AJ209</f>
        <v>5376647.65</v>
      </c>
      <c r="AK22" s="5">
        <v>1</v>
      </c>
      <c r="AL22" s="151">
        <v>1</v>
      </c>
      <c r="AM22" s="151">
        <v>1</v>
      </c>
      <c r="AN22" s="5">
        <v>1</v>
      </c>
      <c r="AO22" s="5">
        <v>1</v>
      </c>
      <c r="AP22" s="5">
        <f>(AI22-AJ22)/AI22</f>
        <v>0.9822269473106605</v>
      </c>
      <c r="AQ22" s="5">
        <v>1</v>
      </c>
      <c r="AR22" s="5">
        <v>0.9892693406457551</v>
      </c>
      <c r="AS22" s="13">
        <v>742708970.148</v>
      </c>
      <c r="AT22" s="13">
        <f>AT23+AT68+AT209</f>
        <v>-0.2799999999999727</v>
      </c>
      <c r="AU22" s="5">
        <f t="shared" si="46"/>
        <v>1.0000000003769982</v>
      </c>
      <c r="AV22" s="5">
        <v>0.9876007171826049</v>
      </c>
      <c r="AW22" s="13">
        <v>5201925838.2839985</v>
      </c>
      <c r="AX22" s="13">
        <f>AX23+AX68+AX209</f>
        <v>1412312.3879999996</v>
      </c>
      <c r="AY22" s="27">
        <f t="shared" si="47"/>
        <v>0.9997285020140799</v>
      </c>
      <c r="AZ22" s="5">
        <v>0.9478819204442529</v>
      </c>
      <c r="BA22" s="13">
        <v>822267134.8079997</v>
      </c>
      <c r="BB22" s="13">
        <f>BB23+BB68+BB209</f>
        <v>4080457.404</v>
      </c>
      <c r="BC22" s="5">
        <f t="shared" si="12"/>
        <v>0.9950375526015</v>
      </c>
      <c r="BD22" s="5">
        <v>1</v>
      </c>
      <c r="BE22" s="151">
        <v>1</v>
      </c>
      <c r="BF22" s="5">
        <v>1</v>
      </c>
      <c r="BG22" s="5">
        <v>1</v>
      </c>
      <c r="BH22" s="5">
        <v>1</v>
      </c>
      <c r="BI22" s="151">
        <v>1</v>
      </c>
      <c r="BJ22" s="5">
        <v>1</v>
      </c>
      <c r="BK22" s="5">
        <v>1</v>
      </c>
      <c r="BL22" s="5">
        <v>1</v>
      </c>
      <c r="BM22" s="5">
        <v>1</v>
      </c>
      <c r="BN22" s="5">
        <v>1</v>
      </c>
      <c r="BO22" s="5">
        <v>0.9945503115541616</v>
      </c>
      <c r="BP22" s="13">
        <v>7106705893.908</v>
      </c>
      <c r="BQ22" s="13">
        <f>BQ23+BQ68+BQ209</f>
        <v>82902.20400000014</v>
      </c>
      <c r="BR22" s="27">
        <f>(BP22-BQ22)/BP22</f>
        <v>0.9999883346510693</v>
      </c>
      <c r="BS22" s="5">
        <v>1</v>
      </c>
      <c r="BT22" s="5">
        <v>1</v>
      </c>
      <c r="BU22" s="5">
        <v>1</v>
      </c>
      <c r="BV22" s="5">
        <v>1</v>
      </c>
      <c r="BW22" s="5">
        <v>1</v>
      </c>
      <c r="BX22" s="5">
        <v>1</v>
      </c>
      <c r="BY22" s="5">
        <v>1</v>
      </c>
      <c r="BZ22" s="5">
        <v>1.000002577077807</v>
      </c>
      <c r="CA22" s="5">
        <v>1.000002577077807</v>
      </c>
      <c r="CB22" s="13" t="e">
        <f>CB23+CB68+CB209+CB204</f>
        <v>#REF!</v>
      </c>
      <c r="CC22" s="5">
        <v>1.000002577077807</v>
      </c>
      <c r="CD22" s="5">
        <v>1.000002577077807</v>
      </c>
      <c r="CE22" s="152">
        <v>1.000002577077807</v>
      </c>
      <c r="CF22" s="27">
        <v>1.000002577077807</v>
      </c>
      <c r="CG22" s="150">
        <f>CG23+CG68+CG209+CG205+CG206</f>
        <v>36774231.02999999</v>
      </c>
      <c r="CH22" s="150">
        <v>1396829347.736</v>
      </c>
      <c r="CI22" s="246">
        <f t="shared" si="13"/>
        <v>0.9736730681599695</v>
      </c>
      <c r="CJ22" s="246">
        <v>1</v>
      </c>
      <c r="CK22" s="246">
        <v>1</v>
      </c>
      <c r="CL22" s="246">
        <v>1</v>
      </c>
      <c r="CM22" s="246">
        <v>1</v>
      </c>
      <c r="CN22" s="246">
        <v>1</v>
      </c>
      <c r="CO22" s="246">
        <v>1</v>
      </c>
      <c r="CP22" s="246">
        <v>1</v>
      </c>
      <c r="CQ22" s="246">
        <v>1</v>
      </c>
      <c r="CR22" s="246">
        <v>1</v>
      </c>
      <c r="CS22" s="246">
        <v>1</v>
      </c>
      <c r="CT22" s="246">
        <v>1</v>
      </c>
      <c r="CU22" s="247">
        <v>13023101141.359999</v>
      </c>
      <c r="CV22" s="248">
        <f t="shared" si="14"/>
        <v>0.9971762308661484</v>
      </c>
      <c r="CW22" s="249">
        <v>1</v>
      </c>
      <c r="CX22" s="249">
        <v>1</v>
      </c>
      <c r="CY22" s="249">
        <f t="shared" si="15"/>
        <v>0.9993501549156951</v>
      </c>
      <c r="CZ22" s="188">
        <f>CZ23+CZ68+CZ209+CZ205+CZ206</f>
        <v>1673756675.6599998</v>
      </c>
      <c r="DA22" s="188">
        <f>DA23+DA68+DA209+DA205+DA206</f>
        <v>1087682.5480000009</v>
      </c>
      <c r="DB22" s="188">
        <f>DB23+DB68+DB209+DB205+DB206</f>
        <v>1278444853.2640002</v>
      </c>
      <c r="DC22" s="246">
        <f t="shared" si="48"/>
        <v>0.8503062685375912</v>
      </c>
      <c r="DD22" s="150">
        <f>DD23+DD68+DD209+DD205+DD206</f>
        <v>1673756675.6599998</v>
      </c>
      <c r="DE22" s="150">
        <f>DE23+DE68+DE209+DE205+DE206</f>
        <v>191375180.554</v>
      </c>
      <c r="DF22" s="249">
        <v>1</v>
      </c>
      <c r="DG22" s="249">
        <v>1</v>
      </c>
      <c r="DH22" s="249">
        <v>1</v>
      </c>
      <c r="DI22" s="249">
        <v>1</v>
      </c>
      <c r="DJ22" s="249">
        <v>1</v>
      </c>
      <c r="DK22" s="249">
        <v>1</v>
      </c>
      <c r="DL22" s="249">
        <v>1</v>
      </c>
      <c r="DM22" s="246">
        <v>1</v>
      </c>
      <c r="DN22" s="248">
        <f t="shared" si="16"/>
        <v>0.9978822440626594</v>
      </c>
      <c r="DO22" s="250">
        <v>15460625368.905998</v>
      </c>
      <c r="DP22" s="188">
        <f>DP23+DP68+DP209+DP205+DP206</f>
        <v>32741831.169999976</v>
      </c>
      <c r="DQ22" s="251">
        <v>1</v>
      </c>
      <c r="DR22" s="251">
        <f t="shared" si="17"/>
        <v>0.8092905270311901</v>
      </c>
      <c r="DS22" s="222">
        <f>DS23+DS68+DS209+DS205+DS206</f>
        <v>1519128796.906</v>
      </c>
      <c r="DT22" s="188">
        <f>DT23+DT68+DT209+DT205+DT206</f>
        <v>289712252.2296855</v>
      </c>
      <c r="DU22" s="251">
        <f t="shared" si="18"/>
        <v>0.707789039589159</v>
      </c>
      <c r="DV22" s="228">
        <f>DV23+DV68+DV209+DV205+DV206</f>
        <v>1825958669.482</v>
      </c>
      <c r="DW22" s="188">
        <f>DW23+DW68+DW209+DW205+DW206</f>
        <v>533565136.47983676</v>
      </c>
      <c r="DX22" s="251">
        <v>1</v>
      </c>
      <c r="DY22" s="251">
        <v>1</v>
      </c>
      <c r="DZ22" s="251">
        <v>1</v>
      </c>
      <c r="EA22" s="251">
        <v>1</v>
      </c>
      <c r="EB22" s="251">
        <v>1</v>
      </c>
      <c r="EC22" s="251">
        <f>(EE22-ED22)/EE22</f>
        <v>0.960488433345506</v>
      </c>
      <c r="ED22" s="188">
        <f>ED23+ED68+ED209+ED205+ED206</f>
        <v>40831362.89000001</v>
      </c>
      <c r="EE22" s="188">
        <f>EE23+EE68+EE209+EE205+EE206</f>
        <v>1033402781.6979997</v>
      </c>
      <c r="EF22" s="251">
        <f>(EH22-EG22)/EH22</f>
        <v>0.9084115032564579</v>
      </c>
      <c r="EG22" s="188">
        <f>EG23+EG68+EG209+EG205+EG206</f>
        <v>108504043.976</v>
      </c>
      <c r="EH22" s="188">
        <v>1184690739.928</v>
      </c>
      <c r="EI22" s="188">
        <v>1513332638.104</v>
      </c>
      <c r="EJ22" s="251">
        <f t="shared" si="21"/>
        <v>0.9931516605932292</v>
      </c>
      <c r="EK22" s="188">
        <f>EK23+EK68+EK209+EK205+EK206</f>
        <v>10363815.54108001</v>
      </c>
      <c r="EL22" s="188">
        <v>1744135217.462</v>
      </c>
      <c r="EM22" s="248">
        <f>(EL22-EN22)/EL22</f>
        <v>0.7695748534366396</v>
      </c>
      <c r="EN22" s="188">
        <f>EN23+EN68+EN209+EN205+EN206</f>
        <v>401892613.1099999</v>
      </c>
      <c r="EO22" s="251">
        <f t="shared" si="23"/>
        <v>0.9541625489431499</v>
      </c>
      <c r="EP22" s="188">
        <f>EP23+EP68+EP209+EP205+EP206</f>
        <v>728522555.6274025</v>
      </c>
      <c r="EQ22" s="188">
        <f>EQ23+EQ68+EQ209+EQ205+EQ206</f>
        <v>15893609675.718002</v>
      </c>
      <c r="ER22" s="251">
        <f t="shared" si="24"/>
        <v>0.9541625489431499</v>
      </c>
      <c r="ES22" s="251">
        <f aca="true" t="shared" si="49" ref="ES22:ES35">(EU22-ET22)/EU22</f>
        <v>0.822819385317158</v>
      </c>
      <c r="ET22" s="188">
        <f>ET23+ET68+ET209+ET205+ET206</f>
        <v>310476771.982</v>
      </c>
      <c r="EU22" s="188">
        <f>EU23+EU68+EU209+EU205+EU206</f>
        <v>1752317952.7159998</v>
      </c>
      <c r="EV22" s="188">
        <f>EV23+EV68+EV209+EV205+EV206</f>
        <v>1559034535.6900003</v>
      </c>
      <c r="EW22" s="251">
        <f t="shared" si="26"/>
        <v>0.987935385543159</v>
      </c>
      <c r="EX22" s="188">
        <f>EX23+EX68+EX209+EX205+EX206</f>
        <v>18809150.597999964</v>
      </c>
      <c r="EY22" s="188">
        <f>EY23+EY68+EY209+EY205+EY206</f>
        <v>2412244475.68</v>
      </c>
      <c r="EZ22" s="251">
        <f aca="true" t="shared" si="50" ref="EZ22:EZ31">(EY22-FA22)/EY22</f>
        <v>0.9177009094146493</v>
      </c>
      <c r="FA22" s="188">
        <f>FA23+FA68+FA209+FA205+FA206</f>
        <v>198525526.6179999</v>
      </c>
      <c r="FB22" s="188">
        <f>FB23+FB68+FB209+FB205+FB206</f>
        <v>2093134751.862</v>
      </c>
      <c r="FC22" s="251">
        <f aca="true" t="shared" si="51" ref="FC22:FC30">(FB22-FD22)/FB22</f>
        <v>0.9421717444840454</v>
      </c>
      <c r="FD22" s="188">
        <f>FD23+FD68+FD209+FD205+FD206</f>
        <v>121042331.25999998</v>
      </c>
      <c r="FE22" s="248">
        <v>1</v>
      </c>
      <c r="FF22" s="248">
        <v>1</v>
      </c>
      <c r="FG22" s="248">
        <v>1</v>
      </c>
      <c r="FH22" s="248">
        <f>(FJ22-FI22)/FJ22</f>
        <v>0.9477948826511999</v>
      </c>
      <c r="FI22" s="188">
        <f>FI23+FI68+FI209+FI205+FI206</f>
        <v>73075126.83800006</v>
      </c>
      <c r="FJ22" s="188">
        <f>FJ23+FJ68+FJ209+FJ205+FJ206</f>
        <v>1399769420.1080005</v>
      </c>
      <c r="FK22" s="248">
        <v>1</v>
      </c>
      <c r="FL22" s="248">
        <v>1</v>
      </c>
      <c r="FM22" s="248">
        <v>1</v>
      </c>
      <c r="FN22" s="248">
        <f>(FP22-FO22)/FP22</f>
        <v>0.9574818143286825</v>
      </c>
      <c r="FO22" s="188">
        <f>FO23+FO68+FO209+FO205+FO206</f>
        <v>93887303.54800001</v>
      </c>
      <c r="FP22" s="188">
        <f>FP23+FP68+FP209+FP205+FP206</f>
        <v>2208168153.594</v>
      </c>
      <c r="FQ22" s="248">
        <f t="shared" si="34"/>
        <v>0.9611383941386151</v>
      </c>
      <c r="FR22" s="188">
        <f>FR23+FR68+FR209+FR205+FR206</f>
        <v>815816210.844</v>
      </c>
      <c r="FS22" s="188">
        <f>FS23+FS68+FS209+FS205+FS206</f>
        <v>20992858960.947998</v>
      </c>
      <c r="FT22" s="251">
        <f t="shared" si="35"/>
        <v>0.9013980671121521</v>
      </c>
      <c r="FU22" s="188">
        <f>FU23+FU68+FU209+FU205+FU206</f>
        <v>249153795.97359085</v>
      </c>
      <c r="FV22" s="188">
        <f>FV23+FV68+FV209+FV205+FV206</f>
        <v>2526865231.5060005</v>
      </c>
      <c r="FW22" s="251">
        <v>1</v>
      </c>
      <c r="FX22" s="251">
        <v>1</v>
      </c>
      <c r="FY22" s="248">
        <f>(FZ22-GA22)/FZ22</f>
        <v>0.9491040101216918</v>
      </c>
      <c r="FZ22" s="188">
        <v>1936073240.1339998</v>
      </c>
      <c r="GA22" s="188">
        <f>GA23+GA68+GA209+GA205+GA206</f>
        <v>98538364.03352344</v>
      </c>
      <c r="GB22" s="188">
        <v>392602321.93023616</v>
      </c>
      <c r="GC22" s="248">
        <f>(GD22-GE22)/GD22</f>
        <v>0.9966282088917219</v>
      </c>
      <c r="GD22" s="150">
        <v>1538070287.0440001</v>
      </c>
      <c r="GE22" s="150">
        <v>5186051.717761782</v>
      </c>
      <c r="GF22" s="248">
        <v>1</v>
      </c>
      <c r="GG22" s="248">
        <v>1</v>
      </c>
      <c r="GH22" s="248">
        <v>1</v>
      </c>
      <c r="GI22" s="248">
        <v>1</v>
      </c>
      <c r="GJ22" s="248">
        <v>1</v>
      </c>
      <c r="GK22" s="248">
        <v>1</v>
      </c>
      <c r="GL22" s="248">
        <f t="shared" si="37"/>
        <v>0.9868094411039953</v>
      </c>
      <c r="GM22" s="150">
        <f>GM23+GM68+GM209+GM205+GM206+GM208</f>
        <v>2174863587.978</v>
      </c>
      <c r="GN22" s="150">
        <f>GN23+GN68+GN209+GN205+GN206+GN208</f>
        <v>28687666.247999895</v>
      </c>
      <c r="GO22" s="248">
        <f t="shared" si="38"/>
        <v>0.9828421997189132</v>
      </c>
      <c r="GP22" s="150">
        <f>GP23+GP68+GP209+GP205+GP206+GP208</f>
        <v>22238624513.62601</v>
      </c>
      <c r="GQ22" s="150">
        <f>GQ23+GQ68+GQ209+GQ205+GQ206+GQ208</f>
        <v>381565877.93087584</v>
      </c>
      <c r="GR22" s="248">
        <f>(GS22-GT22)/GS22</f>
        <v>0.9232523568342313</v>
      </c>
      <c r="GS22" s="150">
        <v>2244858046.336</v>
      </c>
      <c r="GT22" s="150">
        <f>GT23+GT68+GT209+GT205+GT206+GT208</f>
        <v>172287564.29799995</v>
      </c>
      <c r="GU22" s="248">
        <v>1</v>
      </c>
      <c r="GV22" s="248">
        <v>1</v>
      </c>
      <c r="GW22" s="150">
        <f>GW23+GW68+GW209+GW205+GW206+GW208</f>
        <v>1954229290.614001</v>
      </c>
      <c r="GX22" s="248">
        <f>(GW22-GY22)/GW22</f>
        <v>0.9593674928078415</v>
      </c>
      <c r="GY22" s="150">
        <f>GY23+GY68+GY209+GY205+GY206+GY208</f>
        <v>79405235.706</v>
      </c>
      <c r="GZ22" s="150">
        <f>GZ23+GZ68+GZ209+GZ205+GZ206+GZ208</f>
        <v>1932630423.6719997</v>
      </c>
      <c r="HA22" s="248">
        <f>(GZ22-HB22)/GZ22</f>
        <v>0.9774594588626877</v>
      </c>
      <c r="HB22" s="150">
        <f>HB23+HB68+HB209+HB205+HB206+HB208</f>
        <v>43562535.568000026</v>
      </c>
      <c r="HC22" s="248">
        <v>1</v>
      </c>
      <c r="HD22" s="248">
        <v>1</v>
      </c>
      <c r="HE22" s="248">
        <v>1</v>
      </c>
      <c r="HF22" s="248">
        <v>1</v>
      </c>
      <c r="HG22" s="248">
        <v>1</v>
      </c>
      <c r="HH22" s="248">
        <v>1</v>
      </c>
      <c r="HI22" s="248">
        <v>1</v>
      </c>
      <c r="HJ22" s="248">
        <f t="shared" si="6"/>
        <v>0.9886152350209471</v>
      </c>
      <c r="HK22" s="150">
        <f>HK23+HK68+HK209+HK205+HK206+HK208</f>
        <v>25934249510.397995</v>
      </c>
      <c r="HL22" s="150">
        <f>HL23+HL68+HL209+HL205+HL206+HL208</f>
        <v>295255335.58400005</v>
      </c>
      <c r="HM22" s="248">
        <v>1</v>
      </c>
      <c r="HN22" s="150">
        <f>HN23+HN68+HN209+HN205+HN206+HN208</f>
        <v>0</v>
      </c>
      <c r="HO22" s="248">
        <v>1</v>
      </c>
      <c r="HP22" s="248">
        <v>1</v>
      </c>
      <c r="HQ22" s="248">
        <v>1</v>
      </c>
      <c r="HR22" s="248">
        <v>1</v>
      </c>
      <c r="HS22" s="248">
        <v>1</v>
      </c>
      <c r="HT22" s="248">
        <v>1</v>
      </c>
      <c r="HU22" s="248">
        <v>1</v>
      </c>
      <c r="HV22" s="248">
        <v>1</v>
      </c>
      <c r="HW22" s="248">
        <v>1</v>
      </c>
      <c r="HX22" s="248">
        <v>1</v>
      </c>
      <c r="HY22" s="248">
        <f>(HZ22-IA22)/HZ22</f>
        <v>0.999999999997956</v>
      </c>
      <c r="HZ22" s="150">
        <v>2991330146.094</v>
      </c>
      <c r="IA22" s="150">
        <f>IA23+IA68+IA209+IA205+IA206+IA208</f>
        <v>0.006114327348768711</v>
      </c>
      <c r="IB22" s="150">
        <v>32899907955.54399</v>
      </c>
      <c r="IC22" s="248">
        <f aca="true" t="shared" si="52" ref="IC22:IC35">(IB22-IA22)/IB22</f>
        <v>0.9999999999998141</v>
      </c>
      <c r="ID22" s="248">
        <f>(IE22-IF22)/IE22</f>
        <v>0.9808389377071062</v>
      </c>
      <c r="IE22" s="150">
        <f>IE23+IE68+IE209+IE205+IE206+IE208</f>
        <v>2904886935.033999</v>
      </c>
      <c r="IF22" s="150">
        <f>IF23+IF68+IF209+IF205+IF206+IF208</f>
        <v>55660719.51599991</v>
      </c>
      <c r="IG22" s="248">
        <v>0.9999999999998141</v>
      </c>
      <c r="IH22" s="248">
        <f>(II22-IJ22)/II22</f>
        <v>0.967126134681065</v>
      </c>
      <c r="II22" s="150">
        <f>II23+II68+II209+II205+II206+II208</f>
        <v>4128990412.57</v>
      </c>
      <c r="IJ22" s="150">
        <f>IJ23+IJ68+IJ209+IJ205+IJ206+IJ208</f>
        <v>135735874.72599998</v>
      </c>
      <c r="IK22" s="248">
        <v>0.9999999999998141</v>
      </c>
    </row>
    <row r="23" spans="1:245" s="132" customFormat="1" ht="15.75">
      <c r="A23" s="62" t="s">
        <v>18</v>
      </c>
      <c r="B23" s="149">
        <f>SUM(B24:B67)</f>
        <v>162614.48999999996</v>
      </c>
      <c r="C23" s="149">
        <f>SUM(C24:C67)</f>
        <v>395034.3360000003</v>
      </c>
      <c r="D23" s="246">
        <v>1.000000000016324</v>
      </c>
      <c r="E23" s="248" t="e">
        <f>(#REF!-C23)/#REF!</f>
        <v>#REF!</v>
      </c>
      <c r="F23" s="24">
        <v>0.9999999993791968</v>
      </c>
      <c r="G23" s="246">
        <v>1</v>
      </c>
      <c r="H23" s="246">
        <v>1</v>
      </c>
      <c r="I23" s="246">
        <v>1</v>
      </c>
      <c r="J23" s="246">
        <v>1</v>
      </c>
      <c r="K23" s="246">
        <v>1</v>
      </c>
      <c r="L23" s="246">
        <v>1</v>
      </c>
      <c r="M23" s="246">
        <v>1</v>
      </c>
      <c r="N23" s="246">
        <v>1</v>
      </c>
      <c r="O23" s="246">
        <v>1</v>
      </c>
      <c r="P23" s="246">
        <v>1</v>
      </c>
      <c r="Q23" s="246">
        <v>1</v>
      </c>
      <c r="R23" s="246">
        <v>1</v>
      </c>
      <c r="S23" s="24">
        <v>1.0000000000068094</v>
      </c>
      <c r="T23" s="246">
        <v>0.9514839468026312</v>
      </c>
      <c r="U23" s="150">
        <v>462139843.0079999</v>
      </c>
      <c r="V23" s="150">
        <f>SUM(V24:V55)+V67</f>
        <v>11034939.15</v>
      </c>
      <c r="W23" s="246">
        <f t="shared" si="45"/>
        <v>0.9761220779446862</v>
      </c>
      <c r="X23" s="246">
        <v>1</v>
      </c>
      <c r="Y23" s="246">
        <v>1</v>
      </c>
      <c r="Z23" s="246">
        <v>0.942073347315236</v>
      </c>
      <c r="AA23" s="150">
        <v>417824788.56</v>
      </c>
      <c r="AB23" s="150">
        <f>SUM(AB24:AB55)+AB67</f>
        <v>14534324.979999999</v>
      </c>
      <c r="AC23" s="246"/>
      <c r="AD23" s="246"/>
      <c r="AE23" s="246"/>
      <c r="AF23" s="246"/>
      <c r="AG23" s="246">
        <f t="shared" si="9"/>
        <v>0.9652143066233781</v>
      </c>
      <c r="AH23" s="246">
        <v>0.967373868884731</v>
      </c>
      <c r="AI23" s="150">
        <v>301145769.852</v>
      </c>
      <c r="AJ23" s="150">
        <f>SUM(AJ24:AJ55)+AJ67</f>
        <v>5357487.010000001</v>
      </c>
      <c r="AK23" s="246">
        <v>1</v>
      </c>
      <c r="AL23" s="261">
        <v>1</v>
      </c>
      <c r="AM23" s="261">
        <v>1</v>
      </c>
      <c r="AN23" s="246">
        <v>1</v>
      </c>
      <c r="AO23" s="246">
        <v>1</v>
      </c>
      <c r="AP23" s="246">
        <f>(AI23-AJ23)/AI23</f>
        <v>0.9822096554348648</v>
      </c>
      <c r="AQ23" s="246">
        <v>1</v>
      </c>
      <c r="AR23" s="246">
        <v>0.9888953679220547</v>
      </c>
      <c r="AS23" s="150">
        <v>716501986.392</v>
      </c>
      <c r="AT23" s="150">
        <f>SUM(AT24:AT55)+AT67</f>
        <v>-0.2799999999999727</v>
      </c>
      <c r="AU23" s="246">
        <f t="shared" si="46"/>
        <v>1.0000000003907874</v>
      </c>
      <c r="AV23" s="246">
        <v>0.9874141852804353</v>
      </c>
      <c r="AW23" s="150">
        <v>5117356833.155999</v>
      </c>
      <c r="AX23" s="150">
        <f>SUM(AX24:AX62)+AX67</f>
        <v>1412312.38</v>
      </c>
      <c r="AY23" s="27">
        <f t="shared" si="47"/>
        <v>0.999724015262948</v>
      </c>
      <c r="AZ23" s="5">
        <v>0.9463009846025404</v>
      </c>
      <c r="BA23" s="13">
        <v>796710151.5239997</v>
      </c>
      <c r="BB23" s="13">
        <f>SUM(BB24:BB67)</f>
        <v>4071702.05</v>
      </c>
      <c r="BC23" s="5">
        <f t="shared" si="12"/>
        <v>0.9948893558815445</v>
      </c>
      <c r="BD23" s="5">
        <v>1</v>
      </c>
      <c r="BE23" s="151">
        <v>1</v>
      </c>
      <c r="BF23" s="5">
        <v>1</v>
      </c>
      <c r="BG23" s="5">
        <v>1</v>
      </c>
      <c r="BH23" s="5">
        <v>1</v>
      </c>
      <c r="BI23" s="151">
        <v>1</v>
      </c>
      <c r="BJ23" s="5">
        <v>1</v>
      </c>
      <c r="BK23" s="5">
        <v>1</v>
      </c>
      <c r="BL23" s="5">
        <v>1</v>
      </c>
      <c r="BM23" s="5">
        <v>1</v>
      </c>
      <c r="BN23" s="5">
        <v>1</v>
      </c>
      <c r="BO23" s="5">
        <v>0.9942866043263201</v>
      </c>
      <c r="BP23" s="13">
        <v>6763506181.8</v>
      </c>
      <c r="BQ23" s="13">
        <f>SUM(BQ24:BQ67)</f>
        <v>82902.2</v>
      </c>
      <c r="BR23" s="27">
        <f>(BP23-BQ23)/BP23</f>
        <v>0.9999877427183813</v>
      </c>
      <c r="BS23" s="5">
        <v>1</v>
      </c>
      <c r="BT23" s="5">
        <v>1</v>
      </c>
      <c r="BU23" s="5">
        <v>1</v>
      </c>
      <c r="BV23" s="5">
        <v>1</v>
      </c>
      <c r="BW23" s="5">
        <v>1</v>
      </c>
      <c r="BX23" s="5">
        <v>1</v>
      </c>
      <c r="BY23" s="5">
        <v>1</v>
      </c>
      <c r="BZ23" s="5">
        <v>1</v>
      </c>
      <c r="CA23" s="5">
        <v>1</v>
      </c>
      <c r="CB23" s="13" t="e">
        <f>SUM(CB24:CB67)</f>
        <v>#REF!</v>
      </c>
      <c r="CC23" s="5">
        <v>1</v>
      </c>
      <c r="CD23" s="5">
        <v>1</v>
      </c>
      <c r="CE23" s="152">
        <v>1</v>
      </c>
      <c r="CF23" s="27">
        <v>1</v>
      </c>
      <c r="CG23" s="150">
        <f>SUM(CG24:CG67)</f>
        <v>36774231.025999986</v>
      </c>
      <c r="CH23" s="150">
        <v>1296109328.592</v>
      </c>
      <c r="CI23" s="246">
        <f t="shared" si="13"/>
        <v>0.9716272152242366</v>
      </c>
      <c r="CJ23" s="246">
        <v>1</v>
      </c>
      <c r="CK23" s="246">
        <v>1</v>
      </c>
      <c r="CL23" s="246">
        <v>1</v>
      </c>
      <c r="CM23" s="246">
        <v>1</v>
      </c>
      <c r="CN23" s="246">
        <v>1</v>
      </c>
      <c r="CO23" s="246">
        <v>1</v>
      </c>
      <c r="CP23" s="246">
        <v>1</v>
      </c>
      <c r="CQ23" s="246">
        <v>1</v>
      </c>
      <c r="CR23" s="246">
        <v>1</v>
      </c>
      <c r="CS23" s="246">
        <v>1</v>
      </c>
      <c r="CT23" s="246">
        <v>1</v>
      </c>
      <c r="CU23" s="247">
        <v>10205558998.481998</v>
      </c>
      <c r="CV23" s="248">
        <f t="shared" si="14"/>
        <v>0.9963966470595614</v>
      </c>
      <c r="CW23" s="249">
        <v>1</v>
      </c>
      <c r="CX23" s="249">
        <v>1</v>
      </c>
      <c r="CY23" s="249">
        <f t="shared" si="15"/>
        <v>0.9991686087702875</v>
      </c>
      <c r="CZ23" s="188">
        <f>SUM(CZ24:CZ67)</f>
        <v>1308268010.4480002</v>
      </c>
      <c r="DA23" s="188">
        <f>SUM(DA24:DA67)</f>
        <v>1087682.5499999998</v>
      </c>
      <c r="DB23" s="188">
        <f>SUM(DB24:DB67)</f>
        <v>824341497.12</v>
      </c>
      <c r="DC23" s="246">
        <f t="shared" si="48"/>
        <v>0.7693972270155803</v>
      </c>
      <c r="DD23" s="150">
        <f>SUM(DD24:DD67)</f>
        <v>1308268010.4480002</v>
      </c>
      <c r="DE23" s="150">
        <f>SUM(DE24:DE67)</f>
        <v>190095435.122</v>
      </c>
      <c r="DF23" s="249">
        <v>1</v>
      </c>
      <c r="DG23" s="249">
        <v>1</v>
      </c>
      <c r="DH23" s="249">
        <v>1</v>
      </c>
      <c r="DI23" s="249">
        <v>1</v>
      </c>
      <c r="DJ23" s="249">
        <v>1</v>
      </c>
      <c r="DK23" s="249">
        <v>1</v>
      </c>
      <c r="DL23" s="249">
        <v>1</v>
      </c>
      <c r="DM23" s="246">
        <v>1</v>
      </c>
      <c r="DN23" s="248">
        <f t="shared" si="16"/>
        <v>0.996865302265739</v>
      </c>
      <c r="DO23" s="250">
        <v>10444972353.84</v>
      </c>
      <c r="DP23" s="188">
        <f>SUM(DP24:DP67)</f>
        <v>32741831.171999976</v>
      </c>
      <c r="DQ23" s="251">
        <v>1</v>
      </c>
      <c r="DR23" s="251">
        <f t="shared" si="17"/>
        <v>0.7445906904881215</v>
      </c>
      <c r="DS23" s="222">
        <f>SUM(DS24:DS67)</f>
        <v>1121082693.36</v>
      </c>
      <c r="DT23" s="188">
        <f>SUM(DT24:DT67)</f>
        <v>286334956.6167945</v>
      </c>
      <c r="DU23" s="251">
        <f t="shared" si="18"/>
        <v>0.6876159464864435</v>
      </c>
      <c r="DV23" s="228">
        <f>SUM(DV24:DV67)</f>
        <v>1054459491.18</v>
      </c>
      <c r="DW23" s="188">
        <f>SUM(DW24:DW67)</f>
        <v>329396330.1206506</v>
      </c>
      <c r="DX23" s="251">
        <v>1</v>
      </c>
      <c r="DY23" s="251">
        <v>1</v>
      </c>
      <c r="DZ23" s="251">
        <v>1</v>
      </c>
      <c r="EA23" s="251">
        <v>1</v>
      </c>
      <c r="EB23" s="251">
        <v>1</v>
      </c>
      <c r="EC23" s="251">
        <f>(EE23-ED23)/EE23</f>
        <v>0.8823506788376894</v>
      </c>
      <c r="ED23" s="188">
        <f>SUM(ED24:ED67)</f>
        <v>40341476.68000001</v>
      </c>
      <c r="EE23" s="188">
        <f>SUM(EE24:EE67)</f>
        <v>342895957.9319999</v>
      </c>
      <c r="EF23" s="251">
        <f>(EH23-EG23)/EH23</f>
        <v>0.815051000524219</v>
      </c>
      <c r="EG23" s="188">
        <f>SUM(EG24:EG67)</f>
        <v>107143294.578</v>
      </c>
      <c r="EH23" s="188">
        <v>579312647.712</v>
      </c>
      <c r="EI23" s="188">
        <v>1105269548.292</v>
      </c>
      <c r="EJ23" s="251">
        <f t="shared" si="21"/>
        <v>0.9906831163900307</v>
      </c>
      <c r="EK23" s="188">
        <f>SUM(EK24:EK67)</f>
        <v>10297667.739080008</v>
      </c>
      <c r="EL23" s="188">
        <v>1339547701.836</v>
      </c>
      <c r="EM23" s="248">
        <f>(EL23-EN23)/EL23</f>
        <v>0.7021229324621306</v>
      </c>
      <c r="EN23" s="188">
        <f>SUM(EN24:EN67)</f>
        <v>399020541.2499999</v>
      </c>
      <c r="EO23" s="251">
        <f t="shared" si="23"/>
        <v>0.9412212756120601</v>
      </c>
      <c r="EP23" s="188">
        <f>SUM(EP24:EP67)</f>
        <v>521189974.33140266</v>
      </c>
      <c r="EQ23" s="188">
        <f>SUM(EQ24:EQ67)</f>
        <v>8866983415.488003</v>
      </c>
      <c r="ER23" s="251">
        <f t="shared" si="24"/>
        <v>0.9412212756120601</v>
      </c>
      <c r="ES23" s="251">
        <f t="shared" si="49"/>
        <v>0.7689078382075595</v>
      </c>
      <c r="ET23" s="188">
        <f>SUM(ET24:ET67)</f>
        <v>307972963.582</v>
      </c>
      <c r="EU23" s="188">
        <f>SUM(EU24:EU67)</f>
        <v>1332684592.9919999</v>
      </c>
      <c r="EV23" s="188">
        <f>SUM(EV24:EV67)</f>
        <v>1082565559.2840002</v>
      </c>
      <c r="EW23" s="251">
        <f t="shared" si="26"/>
        <v>0.9826253935046297</v>
      </c>
      <c r="EX23" s="188">
        <f>SUM(EX24:EX67)</f>
        <v>18809150.597999964</v>
      </c>
      <c r="EY23" s="188">
        <f>SUM(EY24:EY67)</f>
        <v>1564639640.7240002</v>
      </c>
      <c r="EZ23" s="251">
        <f t="shared" si="50"/>
        <v>0.8737548427300497</v>
      </c>
      <c r="FA23" s="188">
        <f>SUM(FA24:FA67)</f>
        <v>197528177.51399994</v>
      </c>
      <c r="FB23" s="188">
        <f>SUM(FB24:FB67)</f>
        <v>899997293.1240001</v>
      </c>
      <c r="FC23" s="251">
        <f t="shared" si="51"/>
        <v>0.8661659937488229</v>
      </c>
      <c r="FD23" s="188">
        <f>SUM(FD24:FD67)</f>
        <v>120450243.35399997</v>
      </c>
      <c r="FE23" s="248">
        <v>1</v>
      </c>
      <c r="FF23" s="248">
        <v>1</v>
      </c>
      <c r="FG23" s="248">
        <v>1</v>
      </c>
      <c r="FH23" s="248">
        <f>(FJ23-FI23)/FJ23</f>
        <v>0.8573512635911645</v>
      </c>
      <c r="FI23" s="188">
        <f>SUM(FI24:FI67)</f>
        <v>72629346.57600006</v>
      </c>
      <c r="FJ23" s="188">
        <f>SUM(FJ24:FJ67)</f>
        <v>509148194.4</v>
      </c>
      <c r="FK23" s="248">
        <v>1</v>
      </c>
      <c r="FL23" s="248">
        <v>1</v>
      </c>
      <c r="FM23" s="248">
        <v>1</v>
      </c>
      <c r="FN23" s="248">
        <f>(FP23-FO23)/FP23</f>
        <v>0.942105342127073</v>
      </c>
      <c r="FO23" s="188">
        <f>SUM(FO24:FO67)</f>
        <v>93311695.9</v>
      </c>
      <c r="FP23" s="188">
        <f>SUM(FP24:FP67)</f>
        <v>1611749673.084</v>
      </c>
      <c r="FQ23" s="248">
        <f t="shared" si="34"/>
        <v>0.93076157990396</v>
      </c>
      <c r="FR23" s="188">
        <f>SUM(FR24:FR67)</f>
        <v>810701577.5239999</v>
      </c>
      <c r="FS23" s="188">
        <f>SUM(FS24:FS67)</f>
        <v>11708839924.416</v>
      </c>
      <c r="FT23" s="251">
        <f t="shared" si="35"/>
        <v>0.8616005523924194</v>
      </c>
      <c r="FU23" s="188">
        <f>SUM(FU24:FU67)</f>
        <v>247468303.7396667</v>
      </c>
      <c r="FV23" s="188">
        <f>SUM(FV24:FV67)</f>
        <v>1788072915.1560001</v>
      </c>
      <c r="FW23" s="251">
        <v>1</v>
      </c>
      <c r="FX23" s="251">
        <v>1</v>
      </c>
      <c r="FY23" s="248">
        <f>(FZ23-GA23)/FZ23</f>
        <v>0.892770624154703</v>
      </c>
      <c r="FZ23" s="188">
        <v>909025076.748</v>
      </c>
      <c r="GA23" s="188">
        <f>SUM(GA24:GA67)</f>
        <v>97474191.60741132</v>
      </c>
      <c r="GB23" s="188">
        <v>389852657.302124</v>
      </c>
      <c r="GC23" s="248">
        <f>(GD23-GE23)/GD23</f>
        <v>0.9915055281090001</v>
      </c>
      <c r="GD23" s="150">
        <v>602320305.06</v>
      </c>
      <c r="GE23" s="150">
        <v>5116392.900710758</v>
      </c>
      <c r="GF23" s="248">
        <v>1</v>
      </c>
      <c r="GG23" s="248">
        <v>1</v>
      </c>
      <c r="GH23" s="248">
        <v>1</v>
      </c>
      <c r="GI23" s="248">
        <v>1</v>
      </c>
      <c r="GJ23" s="248">
        <v>1</v>
      </c>
      <c r="GK23" s="248">
        <v>1</v>
      </c>
      <c r="GL23" s="248">
        <f t="shared" si="37"/>
        <v>0.9800637221006185</v>
      </c>
      <c r="GM23" s="150">
        <f>SUM(GM24:GM67)</f>
        <v>1426757635.38</v>
      </c>
      <c r="GN23" s="150">
        <f>SUM(GN24:GN67)</f>
        <v>28444236.713999897</v>
      </c>
      <c r="GO23" s="248">
        <f t="shared" si="38"/>
        <v>0.968251904090787</v>
      </c>
      <c r="GP23" s="150">
        <f>SUM(GP24:GP67)</f>
        <v>11922073249.499998</v>
      </c>
      <c r="GQ23" s="188">
        <f>SUM(GQ24:GQ67)</f>
        <v>378503124.9617887</v>
      </c>
      <c r="GR23" s="248">
        <f>(GS23-GT23)/GS23</f>
        <v>0.8953540300727528</v>
      </c>
      <c r="GS23" s="150">
        <v>1634900440.7999997</v>
      </c>
      <c r="GT23" s="188">
        <f>SUM(GT24:GT67)</f>
        <v>171085742.36199996</v>
      </c>
      <c r="GU23" s="248">
        <v>1</v>
      </c>
      <c r="GV23" s="248">
        <v>1</v>
      </c>
      <c r="GW23" s="188">
        <f>SUM(GW24:GW67)</f>
        <v>841581007.452</v>
      </c>
      <c r="GX23" s="248">
        <f>(GW23-GY23)/GW23</f>
        <v>0.9066948672121993</v>
      </c>
      <c r="GY23" s="188">
        <f>SUM(GY24:GY67)</f>
        <v>78523827.652</v>
      </c>
      <c r="GZ23" s="188">
        <f>SUM(GZ24:GZ67)</f>
        <v>758311745.616</v>
      </c>
      <c r="HA23" s="248">
        <f>(GZ23-HB23)/GZ23</f>
        <v>0.943182846744645</v>
      </c>
      <c r="HB23" s="188">
        <f>SUM(HB24:HB67)</f>
        <v>43085114.66600002</v>
      </c>
      <c r="HC23" s="248">
        <v>1</v>
      </c>
      <c r="HD23" s="248">
        <v>1</v>
      </c>
      <c r="HE23" s="248">
        <v>1</v>
      </c>
      <c r="HF23" s="248">
        <v>1</v>
      </c>
      <c r="HG23" s="248">
        <v>1</v>
      </c>
      <c r="HH23" s="248">
        <v>1</v>
      </c>
      <c r="HI23" s="248">
        <v>1</v>
      </c>
      <c r="HJ23" s="248">
        <f t="shared" si="6"/>
        <v>0.97840695787324</v>
      </c>
      <c r="HK23" s="188">
        <f>SUM(HK24:HK67)</f>
        <v>13555046248.775997</v>
      </c>
      <c r="HL23" s="188">
        <f>SUM(HL24:HL67)</f>
        <v>292694684.68</v>
      </c>
      <c r="HM23" s="248">
        <v>1</v>
      </c>
      <c r="HN23" s="188">
        <f>SUM(HN24:HN67)</f>
        <v>0</v>
      </c>
      <c r="HO23" s="248">
        <v>1</v>
      </c>
      <c r="HP23" s="248">
        <v>1</v>
      </c>
      <c r="HQ23" s="248">
        <v>1</v>
      </c>
      <c r="HR23" s="248">
        <v>1</v>
      </c>
      <c r="HS23" s="248">
        <v>1</v>
      </c>
      <c r="HT23" s="248">
        <v>1</v>
      </c>
      <c r="HU23" s="248">
        <v>1</v>
      </c>
      <c r="HV23" s="248">
        <v>1</v>
      </c>
      <c r="HW23" s="248">
        <v>1</v>
      </c>
      <c r="HX23" s="248">
        <v>1</v>
      </c>
      <c r="HY23" s="248">
        <f>(HZ23-IA23)/HZ23</f>
        <v>0.9999999999969428</v>
      </c>
      <c r="HZ23" s="188">
        <v>1999910691.7439997</v>
      </c>
      <c r="IA23" s="188">
        <f>SUM(IA24:IA67)</f>
        <v>0.006114327348768711</v>
      </c>
      <c r="IB23" s="188">
        <v>15968870056.199999</v>
      </c>
      <c r="IC23" s="248">
        <f t="shared" si="52"/>
        <v>0.9999999999996171</v>
      </c>
      <c r="ID23" s="248">
        <f>(IE23-IF23)/IE23</f>
        <v>0.9699992152287256</v>
      </c>
      <c r="IE23" s="188">
        <f>SUM(IE24:IE67)</f>
        <v>1837124123.592</v>
      </c>
      <c r="IF23" s="188">
        <f>SUM(IF24:IF67)</f>
        <v>55115165.42999992</v>
      </c>
      <c r="IG23" s="248">
        <v>0.9999999999996171</v>
      </c>
      <c r="IH23" s="248">
        <f>(II23-IJ23)/II23</f>
        <v>0.9198722752122455</v>
      </c>
      <c r="II23" s="188">
        <f>SUM(II24:II67)</f>
        <v>1676115825</v>
      </c>
      <c r="IJ23" s="188">
        <f>SUM(IJ24:IJ67)</f>
        <v>134303347.538</v>
      </c>
      <c r="IK23" s="248">
        <v>0.9999999999996171</v>
      </c>
    </row>
    <row r="24" spans="1:245" ht="15">
      <c r="A24" s="39" t="s">
        <v>19</v>
      </c>
      <c r="B24" s="153">
        <v>0</v>
      </c>
      <c r="C24" s="153">
        <v>116298.27</v>
      </c>
      <c r="D24" s="8">
        <v>1.0000000006081935</v>
      </c>
      <c r="E24" s="26" t="e">
        <f>(#REF!-C24)/#REF!</f>
        <v>#REF!</v>
      </c>
      <c r="F24" s="25">
        <v>0.9999999998441188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 t="s">
        <v>0</v>
      </c>
      <c r="M24" s="8" t="s">
        <v>0</v>
      </c>
      <c r="N24" s="8" t="s">
        <v>0</v>
      </c>
      <c r="O24" s="8" t="s">
        <v>0</v>
      </c>
      <c r="P24" s="8" t="s">
        <v>0</v>
      </c>
      <c r="Q24" s="8">
        <v>1</v>
      </c>
      <c r="R24" s="8">
        <v>1</v>
      </c>
      <c r="S24" s="25">
        <v>1.0000000000857896</v>
      </c>
      <c r="T24" s="8">
        <v>0.9514839477526951</v>
      </c>
      <c r="U24" s="100">
        <v>6211210.188</v>
      </c>
      <c r="V24" s="100">
        <v>248864.37</v>
      </c>
      <c r="W24" s="8">
        <f t="shared" si="45"/>
        <v>0.959933030364871</v>
      </c>
      <c r="X24" s="8">
        <v>1</v>
      </c>
      <c r="Y24" s="8">
        <v>1</v>
      </c>
      <c r="Z24" s="8">
        <v>0.9420733510189991</v>
      </c>
      <c r="AA24" s="100">
        <v>1617472.608</v>
      </c>
      <c r="AB24" s="100">
        <v>79061.94</v>
      </c>
      <c r="AC24" s="8"/>
      <c r="AD24" s="8"/>
      <c r="AE24" s="8"/>
      <c r="AF24" s="8"/>
      <c r="AG24" s="8">
        <f t="shared" si="9"/>
        <v>0.9511200748569338</v>
      </c>
      <c r="AH24" s="8" t="s">
        <v>0</v>
      </c>
      <c r="AI24" s="100">
        <v>0</v>
      </c>
      <c r="AJ24" s="100">
        <v>0</v>
      </c>
      <c r="AK24" s="8" t="s">
        <v>0</v>
      </c>
      <c r="AL24" s="154" t="s">
        <v>0</v>
      </c>
      <c r="AM24" s="154" t="s">
        <v>0</v>
      </c>
      <c r="AN24" s="8" t="s">
        <v>0</v>
      </c>
      <c r="AO24" s="8" t="s">
        <v>0</v>
      </c>
      <c r="AP24" s="8" t="s">
        <v>0</v>
      </c>
      <c r="AQ24" s="8">
        <v>1</v>
      </c>
      <c r="AR24" s="8">
        <v>0.9888953678362287</v>
      </c>
      <c r="AS24" s="100">
        <v>6199854.888</v>
      </c>
      <c r="AT24" s="100">
        <v>0</v>
      </c>
      <c r="AU24" s="8">
        <f t="shared" si="46"/>
        <v>1</v>
      </c>
      <c r="AV24" s="8">
        <v>0.9807067756072353</v>
      </c>
      <c r="AW24" s="100">
        <v>24043947.168</v>
      </c>
      <c r="AX24" s="100">
        <v>327926.31</v>
      </c>
      <c r="AY24" s="23">
        <f t="shared" si="47"/>
        <v>0.986361377867423</v>
      </c>
      <c r="AZ24" s="1">
        <v>0.9463009844612685</v>
      </c>
      <c r="BA24" s="12">
        <v>6974460.671999999</v>
      </c>
      <c r="BB24" s="12">
        <v>45270.16</v>
      </c>
      <c r="BC24" s="1">
        <f t="shared" si="12"/>
        <v>0.9935091525884225</v>
      </c>
      <c r="BD24" s="1">
        <v>1</v>
      </c>
      <c r="BE24" s="147">
        <v>1</v>
      </c>
      <c r="BF24" s="1">
        <v>1</v>
      </c>
      <c r="BG24" s="1" t="s">
        <v>0</v>
      </c>
      <c r="BH24" s="1" t="s">
        <v>0</v>
      </c>
      <c r="BI24" s="147" t="s">
        <v>0</v>
      </c>
      <c r="BJ24" s="1" t="s">
        <v>0</v>
      </c>
      <c r="BK24" s="1" t="s">
        <v>0</v>
      </c>
      <c r="BL24" s="1">
        <v>1</v>
      </c>
      <c r="BM24" s="1">
        <v>1</v>
      </c>
      <c r="BN24" s="1">
        <v>1</v>
      </c>
      <c r="BO24" s="1">
        <v>0.9911328947945381</v>
      </c>
      <c r="BP24" s="12">
        <v>38171021.112</v>
      </c>
      <c r="BQ24" s="12">
        <f>((BB24)-32746.78)-12523.38</f>
        <v>0</v>
      </c>
      <c r="BR24" s="23">
        <f>(BP24-BQ24)/BP24</f>
        <v>1</v>
      </c>
      <c r="BS24" s="1">
        <v>1</v>
      </c>
      <c r="BT24" s="1">
        <v>1</v>
      </c>
      <c r="BU24" s="1">
        <v>1</v>
      </c>
      <c r="BV24" s="1">
        <v>1</v>
      </c>
      <c r="BW24" s="1" t="s">
        <v>0</v>
      </c>
      <c r="BX24" s="1" t="s">
        <v>0</v>
      </c>
      <c r="BY24" s="1" t="s">
        <v>0</v>
      </c>
      <c r="BZ24" s="1" t="s">
        <v>0</v>
      </c>
      <c r="CA24" s="1" t="s">
        <v>0</v>
      </c>
      <c r="CB24" s="12" t="e">
        <f>#REF!+C24+AX24+BQ24</f>
        <v>#REF!</v>
      </c>
      <c r="CC24" s="1" t="s">
        <v>0</v>
      </c>
      <c r="CD24" s="1">
        <v>1</v>
      </c>
      <c r="CE24" s="148">
        <v>1</v>
      </c>
      <c r="CF24" s="23">
        <v>1</v>
      </c>
      <c r="CG24" s="100">
        <v>2298085.63</v>
      </c>
      <c r="CH24" s="100">
        <v>11626655.76</v>
      </c>
      <c r="CI24" s="8">
        <f t="shared" si="13"/>
        <v>0.8023433670491676</v>
      </c>
      <c r="CJ24" s="8">
        <v>1</v>
      </c>
      <c r="CK24" s="8">
        <v>1</v>
      </c>
      <c r="CL24" s="8">
        <v>1</v>
      </c>
      <c r="CM24" s="8" t="s">
        <v>0</v>
      </c>
      <c r="CN24" s="8" t="s">
        <v>0</v>
      </c>
      <c r="CO24" s="8" t="s">
        <v>0</v>
      </c>
      <c r="CP24" s="8" t="s">
        <v>0</v>
      </c>
      <c r="CQ24" s="8" t="s">
        <v>0</v>
      </c>
      <c r="CR24" s="8">
        <v>1</v>
      </c>
      <c r="CS24" s="8">
        <v>1</v>
      </c>
      <c r="CT24" s="8">
        <v>1</v>
      </c>
      <c r="CU24" s="176">
        <v>63730982.976</v>
      </c>
      <c r="CV24" s="26">
        <f t="shared" si="14"/>
        <v>0.9639408412880526</v>
      </c>
      <c r="CW24" s="182">
        <v>1</v>
      </c>
      <c r="CX24" s="182">
        <v>1</v>
      </c>
      <c r="CY24" s="182">
        <f t="shared" si="15"/>
        <v>1</v>
      </c>
      <c r="CZ24" s="187">
        <v>13878699.935999999</v>
      </c>
      <c r="DA24" s="187">
        <v>0</v>
      </c>
      <c r="DB24" s="187">
        <v>7301787</v>
      </c>
      <c r="DC24" s="8">
        <f t="shared" si="48"/>
        <v>0.7572495828760822</v>
      </c>
      <c r="DD24" s="100">
        <v>13878699.935999999</v>
      </c>
      <c r="DE24" s="100">
        <v>1772511.84</v>
      </c>
      <c r="DF24" s="182" t="s">
        <v>0</v>
      </c>
      <c r="DG24" s="182" t="s">
        <v>0</v>
      </c>
      <c r="DH24" s="182" t="s">
        <v>0</v>
      </c>
      <c r="DI24" s="182" t="s">
        <v>0</v>
      </c>
      <c r="DJ24" s="182" t="s">
        <v>0</v>
      </c>
      <c r="DK24" s="182">
        <v>1</v>
      </c>
      <c r="DL24" s="182">
        <v>1</v>
      </c>
      <c r="DM24" s="8">
        <v>1</v>
      </c>
      <c r="DN24" s="26">
        <f t="shared" si="16"/>
        <v>0.9823985492347631</v>
      </c>
      <c r="DO24" s="199">
        <v>89452701.99599999</v>
      </c>
      <c r="DP24" s="187">
        <v>1574497.33</v>
      </c>
      <c r="DQ24" s="238">
        <v>1</v>
      </c>
      <c r="DR24" s="238">
        <f t="shared" si="17"/>
        <v>0.710362853387</v>
      </c>
      <c r="DS24" s="223">
        <v>14133675.515999999</v>
      </c>
      <c r="DT24" s="187">
        <v>4093637.4476082604</v>
      </c>
      <c r="DU24" s="238">
        <f t="shared" si="18"/>
        <v>0.756166202373</v>
      </c>
      <c r="DV24" s="229">
        <v>15675404.172</v>
      </c>
      <c r="DW24" s="187">
        <v>3822193.328596879</v>
      </c>
      <c r="DX24" s="238">
        <v>1</v>
      </c>
      <c r="DY24" s="238" t="s">
        <v>0</v>
      </c>
      <c r="DZ24" s="238" t="s">
        <v>0</v>
      </c>
      <c r="EA24" s="238" t="s">
        <v>0</v>
      </c>
      <c r="EB24" s="238" t="s">
        <v>0</v>
      </c>
      <c r="EC24" s="238" t="s">
        <v>0</v>
      </c>
      <c r="ED24" s="187">
        <v>0</v>
      </c>
      <c r="EE24" s="187">
        <v>0</v>
      </c>
      <c r="EF24" s="238" t="s">
        <v>0</v>
      </c>
      <c r="EG24" s="187">
        <v>0</v>
      </c>
      <c r="EH24" s="187">
        <v>0</v>
      </c>
      <c r="EI24" s="187">
        <v>1318608.708</v>
      </c>
      <c r="EJ24" s="238">
        <f>(EI24-EK24)/EI24</f>
        <v>0.99</v>
      </c>
      <c r="EK24" s="187">
        <v>13186.087079999968</v>
      </c>
      <c r="EL24" s="187">
        <v>20493859.524</v>
      </c>
      <c r="EM24" s="26">
        <f>(EL24-EN24)/EL24</f>
        <v>0.6909404808507362</v>
      </c>
      <c r="EN24" s="187">
        <v>6333822.369999999</v>
      </c>
      <c r="EO24" s="238">
        <f t="shared" si="23"/>
        <v>0.8135562668104972</v>
      </c>
      <c r="EP24" s="187">
        <v>14262839.24</v>
      </c>
      <c r="EQ24" s="187">
        <v>76499429.592</v>
      </c>
      <c r="ER24" s="238">
        <f t="shared" si="24"/>
        <v>0.8135562668104972</v>
      </c>
      <c r="ES24" s="238">
        <f>(EU24-ET24)/EU24</f>
        <v>0.20754812335421055</v>
      </c>
      <c r="ET24" s="187">
        <v>15343886.58</v>
      </c>
      <c r="EU24" s="187">
        <v>19362546.84</v>
      </c>
      <c r="EV24" s="187">
        <v>18809150.604</v>
      </c>
      <c r="EW24" s="238">
        <f t="shared" si="26"/>
        <v>2.1266228414961732E-10</v>
      </c>
      <c r="EX24" s="187">
        <v>18809150.6</v>
      </c>
      <c r="EY24" s="187">
        <v>15045522.216</v>
      </c>
      <c r="EZ24" s="238">
        <f t="shared" si="50"/>
        <v>0</v>
      </c>
      <c r="FA24" s="187">
        <v>15045522.216</v>
      </c>
      <c r="FB24" s="187">
        <v>10082617.428</v>
      </c>
      <c r="FC24" s="238">
        <f t="shared" si="51"/>
        <v>-1.9836122337354904E-10</v>
      </c>
      <c r="FD24" s="187">
        <v>10082617.43</v>
      </c>
      <c r="FE24" s="26" t="s">
        <v>0</v>
      </c>
      <c r="FF24" s="26" t="s">
        <v>0</v>
      </c>
      <c r="FG24" s="26" t="s">
        <v>0</v>
      </c>
      <c r="FH24" s="26" t="s">
        <v>0</v>
      </c>
      <c r="FI24" s="187"/>
      <c r="FJ24" s="187">
        <v>0</v>
      </c>
      <c r="FK24" s="26" t="s">
        <v>0</v>
      </c>
      <c r="FL24" s="26" t="s">
        <v>0</v>
      </c>
      <c r="FM24" s="26" t="s">
        <v>0</v>
      </c>
      <c r="FN24" s="26" t="s">
        <v>0</v>
      </c>
      <c r="FO24" s="187">
        <v>0</v>
      </c>
      <c r="FP24" s="187"/>
      <c r="FQ24" s="26">
        <f t="shared" si="34"/>
        <v>0.06348610749840031</v>
      </c>
      <c r="FR24" s="187">
        <f aca="true" t="shared" si="53" ref="FR24:FR67">SUM(FO24,FI24,FD24,FA24,EX24,ET24)</f>
        <v>59281176.826</v>
      </c>
      <c r="FS24" s="187">
        <v>63299837.08799999</v>
      </c>
      <c r="FT24" s="238" t="s">
        <v>0</v>
      </c>
      <c r="FU24" s="187">
        <v>0</v>
      </c>
      <c r="FV24" s="187">
        <v>0</v>
      </c>
      <c r="FW24" s="238"/>
      <c r="FX24" s="238"/>
      <c r="FY24" s="26" t="s">
        <v>0</v>
      </c>
      <c r="FZ24" s="187"/>
      <c r="GA24" s="187">
        <v>0</v>
      </c>
      <c r="GB24" s="187">
        <v>0</v>
      </c>
      <c r="GC24" s="26" t="s">
        <v>0</v>
      </c>
      <c r="GD24" s="100"/>
      <c r="GE24" s="100">
        <v>0</v>
      </c>
      <c r="GF24" s="26" t="s">
        <v>0</v>
      </c>
      <c r="GG24" s="26" t="s">
        <v>0</v>
      </c>
      <c r="GH24" s="26" t="s">
        <v>0</v>
      </c>
      <c r="GI24" s="26" t="s">
        <v>0</v>
      </c>
      <c r="GJ24" s="26" t="s">
        <v>0</v>
      </c>
      <c r="GK24" s="26" t="s">
        <v>0</v>
      </c>
      <c r="GL24" s="26" t="s">
        <v>0</v>
      </c>
      <c r="GM24" s="100">
        <v>0</v>
      </c>
      <c r="GN24" s="100">
        <v>0</v>
      </c>
      <c r="GO24" s="26" t="s">
        <v>0</v>
      </c>
      <c r="GP24" s="100">
        <v>0</v>
      </c>
      <c r="GQ24" s="187">
        <f aca="true" t="shared" si="54" ref="GQ24:GQ67">FU24+GA24+GE24+GN24</f>
        <v>0</v>
      </c>
      <c r="GR24" s="26" t="s">
        <v>0</v>
      </c>
      <c r="GS24" s="100"/>
      <c r="GT24" s="100">
        <v>0</v>
      </c>
      <c r="GU24" s="26" t="s">
        <v>0</v>
      </c>
      <c r="GV24" s="26" t="s">
        <v>0</v>
      </c>
      <c r="GW24" s="291" t="s">
        <v>0</v>
      </c>
      <c r="GX24" s="26" t="s">
        <v>0</v>
      </c>
      <c r="GY24" s="100">
        <v>0</v>
      </c>
      <c r="GZ24" s="100">
        <v>0</v>
      </c>
      <c r="HA24" s="26" t="s">
        <v>0</v>
      </c>
      <c r="HB24" s="100">
        <v>0</v>
      </c>
      <c r="HC24" s="26" t="s">
        <v>0</v>
      </c>
      <c r="HD24" s="26" t="s">
        <v>0</v>
      </c>
      <c r="HE24" s="26" t="s">
        <v>0</v>
      </c>
      <c r="HF24" s="26" t="s">
        <v>0</v>
      </c>
      <c r="HG24" s="26" t="s">
        <v>0</v>
      </c>
      <c r="HH24" s="26" t="s">
        <v>0</v>
      </c>
      <c r="HI24" s="26" t="s">
        <v>0</v>
      </c>
      <c r="HJ24" s="26" t="s">
        <v>0</v>
      </c>
      <c r="HK24" s="187"/>
      <c r="HL24" s="187">
        <f aca="true" t="shared" si="55" ref="HL24:HL91">GT24+GY24+HB24</f>
        <v>0</v>
      </c>
      <c r="HM24" s="26" t="s">
        <v>0</v>
      </c>
      <c r="HN24" s="187"/>
      <c r="HO24" s="26" t="s">
        <v>0</v>
      </c>
      <c r="HP24" s="26" t="s">
        <v>0</v>
      </c>
      <c r="HQ24" s="26" t="s">
        <v>0</v>
      </c>
      <c r="HR24" s="26" t="s">
        <v>0</v>
      </c>
      <c r="HS24" s="26" t="s">
        <v>0</v>
      </c>
      <c r="HT24" s="26" t="s">
        <v>0</v>
      </c>
      <c r="HU24" s="26" t="s">
        <v>0</v>
      </c>
      <c r="HV24" s="26" t="s">
        <v>0</v>
      </c>
      <c r="HW24" s="26" t="s">
        <v>0</v>
      </c>
      <c r="HX24" s="26" t="s">
        <v>0</v>
      </c>
      <c r="HY24" s="26" t="s">
        <v>0</v>
      </c>
      <c r="HZ24" s="187">
        <v>0</v>
      </c>
      <c r="IA24" s="187">
        <v>0</v>
      </c>
      <c r="IB24" s="187"/>
      <c r="IC24" s="26"/>
      <c r="ID24" s="26"/>
      <c r="IE24" s="187"/>
      <c r="IF24" s="187"/>
      <c r="IG24" s="26"/>
      <c r="IH24" s="26"/>
      <c r="IJ24" s="187"/>
      <c r="IK24" s="26"/>
    </row>
    <row r="25" spans="1:245" ht="15">
      <c r="A25" s="33" t="s">
        <v>20</v>
      </c>
      <c r="B25" s="153">
        <v>0</v>
      </c>
      <c r="C25" s="153">
        <v>0</v>
      </c>
      <c r="D25" s="8">
        <v>0.9999999999451237</v>
      </c>
      <c r="E25" s="26"/>
      <c r="F25" s="25"/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25"/>
      <c r="T25" s="8">
        <v>0.9514839468712234</v>
      </c>
      <c r="U25" s="100"/>
      <c r="V25" s="100"/>
      <c r="W25" s="8" t="e">
        <f t="shared" si="45"/>
        <v>#DIV/0!</v>
      </c>
      <c r="X25" s="8">
        <v>1</v>
      </c>
      <c r="Y25" s="8">
        <v>1</v>
      </c>
      <c r="Z25" s="8">
        <v>0.942073347369204</v>
      </c>
      <c r="AA25" s="100"/>
      <c r="AB25" s="100"/>
      <c r="AC25" s="8"/>
      <c r="AD25" s="8"/>
      <c r="AE25" s="8"/>
      <c r="AF25" s="8"/>
      <c r="AG25" s="8" t="e">
        <f t="shared" si="9"/>
        <v>#DIV/0!</v>
      </c>
      <c r="AH25" s="8">
        <v>0.9673738688191083</v>
      </c>
      <c r="AI25" s="100"/>
      <c r="AJ25" s="100"/>
      <c r="AK25" s="8">
        <v>1</v>
      </c>
      <c r="AL25" s="154">
        <v>1</v>
      </c>
      <c r="AM25" s="154">
        <v>1</v>
      </c>
      <c r="AN25" s="8">
        <v>1</v>
      </c>
      <c r="AO25" s="8">
        <v>1</v>
      </c>
      <c r="AP25" s="8" t="e">
        <f>(AI25-AJ25)/AI25</f>
        <v>#DIV/0!</v>
      </c>
      <c r="AQ25" s="8">
        <v>1</v>
      </c>
      <c r="AR25" s="8">
        <v>0.9888953677430117</v>
      </c>
      <c r="AS25" s="100"/>
      <c r="AT25" s="100"/>
      <c r="AU25" s="8" t="e">
        <f t="shared" si="46"/>
        <v>#DIV/0!</v>
      </c>
      <c r="AV25" s="8"/>
      <c r="AW25" s="100"/>
      <c r="AX25" s="100">
        <f aca="true" t="shared" si="56" ref="AX25:AX95">V25+AB25+AJ25+AT25</f>
        <v>0</v>
      </c>
      <c r="AY25" s="23" t="e">
        <f t="shared" si="47"/>
        <v>#DIV/0!</v>
      </c>
      <c r="AZ25" s="1">
        <v>0.9463009845717986</v>
      </c>
      <c r="BA25" s="12"/>
      <c r="BB25" s="12"/>
      <c r="BC25" s="1" t="e">
        <f t="shared" si="12"/>
        <v>#DIV/0!</v>
      </c>
      <c r="BD25" s="1">
        <v>1</v>
      </c>
      <c r="BE25" s="147">
        <v>1</v>
      </c>
      <c r="BF25" s="1">
        <v>1</v>
      </c>
      <c r="BG25" s="1">
        <v>1</v>
      </c>
      <c r="BH25" s="1">
        <v>1</v>
      </c>
      <c r="BI25" s="147">
        <v>1</v>
      </c>
      <c r="BJ25" s="1">
        <v>1</v>
      </c>
      <c r="BK25" s="1">
        <v>1</v>
      </c>
      <c r="BL25" s="1">
        <v>1</v>
      </c>
      <c r="BM25" s="1">
        <v>1</v>
      </c>
      <c r="BN25" s="1">
        <v>1</v>
      </c>
      <c r="BO25" s="1"/>
      <c r="BP25" s="12"/>
      <c r="BQ25" s="12"/>
      <c r="BR25" s="23"/>
      <c r="BS25" s="1">
        <v>1</v>
      </c>
      <c r="BT25" s="1">
        <v>1</v>
      </c>
      <c r="BU25" s="1">
        <v>1</v>
      </c>
      <c r="BV25" s="1">
        <v>1</v>
      </c>
      <c r="BW25" s="1">
        <v>1</v>
      </c>
      <c r="BX25" s="1">
        <v>1</v>
      </c>
      <c r="BY25" s="1">
        <v>1</v>
      </c>
      <c r="BZ25" s="1">
        <v>1</v>
      </c>
      <c r="CA25" s="1">
        <v>1</v>
      </c>
      <c r="CB25" s="12" t="e">
        <f>#REF!+C25+AX25+BQ25</f>
        <v>#REF!</v>
      </c>
      <c r="CC25" s="1">
        <v>1</v>
      </c>
      <c r="CD25" s="1">
        <v>1</v>
      </c>
      <c r="CE25" s="148">
        <v>1</v>
      </c>
      <c r="CF25" s="23"/>
      <c r="CG25" s="100"/>
      <c r="CH25" s="100"/>
      <c r="CI25" s="8" t="e">
        <f t="shared" si="13"/>
        <v>#DIV/0!</v>
      </c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176"/>
      <c r="CV25" s="26"/>
      <c r="CW25" s="182"/>
      <c r="CX25" s="182"/>
      <c r="CY25" s="182" t="e">
        <f t="shared" si="15"/>
        <v>#DIV/0!</v>
      </c>
      <c r="CZ25" s="187">
        <v>0</v>
      </c>
      <c r="DA25" s="187">
        <v>0</v>
      </c>
      <c r="DB25" s="187">
        <v>0</v>
      </c>
      <c r="DC25" s="8" t="e">
        <f t="shared" si="48"/>
        <v>#DIV/0!</v>
      </c>
      <c r="DD25" s="100">
        <v>0</v>
      </c>
      <c r="DE25" s="100">
        <v>0</v>
      </c>
      <c r="DF25" s="182" t="s">
        <v>0</v>
      </c>
      <c r="DG25" s="182" t="s">
        <v>0</v>
      </c>
      <c r="DH25" s="182" t="s">
        <v>0</v>
      </c>
      <c r="DI25" s="182" t="s">
        <v>0</v>
      </c>
      <c r="DJ25" s="182" t="s">
        <v>0</v>
      </c>
      <c r="DK25" s="182" t="s">
        <v>0</v>
      </c>
      <c r="DL25" s="182" t="s">
        <v>0</v>
      </c>
      <c r="DM25" s="8" t="s">
        <v>0</v>
      </c>
      <c r="DN25" s="26" t="e">
        <f t="shared" si="16"/>
        <v>#DIV/0!</v>
      </c>
      <c r="DO25" s="199">
        <v>0</v>
      </c>
      <c r="DP25" s="187">
        <f>DA25+DE25</f>
        <v>0</v>
      </c>
      <c r="DQ25" s="238" t="s">
        <v>0</v>
      </c>
      <c r="DR25" s="238" t="e">
        <f t="shared" si="17"/>
        <v>#DIV/0!</v>
      </c>
      <c r="DS25" s="223">
        <v>0</v>
      </c>
      <c r="DT25" s="187"/>
      <c r="DU25" s="238" t="e">
        <f t="shared" si="18"/>
        <v>#DIV/0!</v>
      </c>
      <c r="DV25" s="229">
        <v>0</v>
      </c>
      <c r="DW25" s="187">
        <v>0</v>
      </c>
      <c r="DX25" s="238" t="s">
        <v>0</v>
      </c>
      <c r="DY25" s="238"/>
      <c r="DZ25" s="238"/>
      <c r="EA25" s="238"/>
      <c r="EB25" s="238"/>
      <c r="EC25" s="238" t="s">
        <v>0</v>
      </c>
      <c r="ED25" s="187">
        <v>0</v>
      </c>
      <c r="EE25" s="187">
        <v>0</v>
      </c>
      <c r="EF25" s="238" t="s">
        <v>0</v>
      </c>
      <c r="EG25" s="187">
        <v>0</v>
      </c>
      <c r="EH25" s="187">
        <v>0</v>
      </c>
      <c r="EI25" s="187">
        <v>0</v>
      </c>
      <c r="EJ25" s="238" t="e">
        <f t="shared" si="21"/>
        <v>#DIV/0!</v>
      </c>
      <c r="EK25" s="187">
        <v>0</v>
      </c>
      <c r="EL25" s="187">
        <v>0</v>
      </c>
      <c r="EM25" s="26" t="s">
        <v>0</v>
      </c>
      <c r="EN25" s="187">
        <v>0</v>
      </c>
      <c r="EO25" s="238" t="s">
        <v>0</v>
      </c>
      <c r="EP25" s="187">
        <f>EN25+EK25+EG25+ED25+DW25+DT25</f>
        <v>0</v>
      </c>
      <c r="EQ25" s="187">
        <v>0</v>
      </c>
      <c r="ER25" s="238" t="s">
        <v>0</v>
      </c>
      <c r="ES25" s="238" t="s">
        <v>0</v>
      </c>
      <c r="ET25" s="187">
        <v>0</v>
      </c>
      <c r="EU25" s="187">
        <v>0</v>
      </c>
      <c r="EV25" s="187">
        <v>0</v>
      </c>
      <c r="EW25" s="238" t="s">
        <v>0</v>
      </c>
      <c r="EX25" s="187">
        <v>0</v>
      </c>
      <c r="EY25" s="187">
        <v>0</v>
      </c>
      <c r="EZ25" s="238" t="s">
        <v>0</v>
      </c>
      <c r="FA25" s="187">
        <v>0</v>
      </c>
      <c r="FB25" s="187">
        <v>0</v>
      </c>
      <c r="FC25" s="238" t="s">
        <v>0</v>
      </c>
      <c r="FD25" s="187">
        <v>0</v>
      </c>
      <c r="FE25" s="26" t="s">
        <v>0</v>
      </c>
      <c r="FF25" s="26" t="s">
        <v>0</v>
      </c>
      <c r="FG25" s="26" t="s">
        <v>0</v>
      </c>
      <c r="FH25" s="26" t="s">
        <v>0</v>
      </c>
      <c r="FI25" s="187">
        <v>0</v>
      </c>
      <c r="FJ25" s="187">
        <v>0</v>
      </c>
      <c r="FK25" s="26" t="s">
        <v>0</v>
      </c>
      <c r="FL25" s="26" t="s">
        <v>0</v>
      </c>
      <c r="FM25" s="26" t="s">
        <v>0</v>
      </c>
      <c r="FN25" s="26" t="s">
        <v>0</v>
      </c>
      <c r="FO25" s="187">
        <v>0</v>
      </c>
      <c r="FP25" s="187"/>
      <c r="FQ25" s="26" t="s">
        <v>0</v>
      </c>
      <c r="FR25" s="187">
        <f t="shared" si="53"/>
        <v>0</v>
      </c>
      <c r="FS25" s="187"/>
      <c r="FT25" s="238" t="s">
        <v>0</v>
      </c>
      <c r="FU25" s="187">
        <v>0</v>
      </c>
      <c r="FV25" s="187">
        <v>0</v>
      </c>
      <c r="FW25" s="238" t="s">
        <v>0</v>
      </c>
      <c r="FX25" s="238" t="s">
        <v>0</v>
      </c>
      <c r="FY25" s="26" t="s">
        <v>0</v>
      </c>
      <c r="FZ25" s="187"/>
      <c r="GA25" s="187">
        <v>0</v>
      </c>
      <c r="GB25" s="187">
        <v>0</v>
      </c>
      <c r="GC25" s="26" t="s">
        <v>0</v>
      </c>
      <c r="GD25" s="100"/>
      <c r="GE25" s="100">
        <v>0</v>
      </c>
      <c r="GF25" s="26" t="s">
        <v>0</v>
      </c>
      <c r="GG25" s="26" t="s">
        <v>0</v>
      </c>
      <c r="GH25" s="26" t="s">
        <v>0</v>
      </c>
      <c r="GI25" s="26" t="s">
        <v>0</v>
      </c>
      <c r="GJ25" s="26" t="s">
        <v>0</v>
      </c>
      <c r="GK25" s="26" t="s">
        <v>0</v>
      </c>
      <c r="GL25" s="26" t="s">
        <v>0</v>
      </c>
      <c r="GM25" s="100">
        <v>0</v>
      </c>
      <c r="GN25" s="100">
        <v>0</v>
      </c>
      <c r="GO25" s="26" t="s">
        <v>0</v>
      </c>
      <c r="GP25" s="100">
        <v>0</v>
      </c>
      <c r="GQ25" s="187">
        <f t="shared" si="54"/>
        <v>0</v>
      </c>
      <c r="GR25" s="26" t="s">
        <v>0</v>
      </c>
      <c r="GS25" s="100"/>
      <c r="GT25" s="100">
        <v>0</v>
      </c>
      <c r="GU25" s="26" t="s">
        <v>0</v>
      </c>
      <c r="GV25" s="26" t="s">
        <v>0</v>
      </c>
      <c r="GW25" s="291" t="s">
        <v>0</v>
      </c>
      <c r="GX25" s="26" t="s">
        <v>0</v>
      </c>
      <c r="GY25" s="100">
        <v>0</v>
      </c>
      <c r="GZ25" s="100">
        <v>0</v>
      </c>
      <c r="HA25" s="26" t="s">
        <v>0</v>
      </c>
      <c r="HB25" s="100">
        <v>0</v>
      </c>
      <c r="HC25" s="26" t="s">
        <v>0</v>
      </c>
      <c r="HD25" s="26" t="s">
        <v>0</v>
      </c>
      <c r="HE25" s="26" t="s">
        <v>0</v>
      </c>
      <c r="HF25" s="26" t="s">
        <v>0</v>
      </c>
      <c r="HG25" s="26" t="s">
        <v>0</v>
      </c>
      <c r="HH25" s="26" t="s">
        <v>0</v>
      </c>
      <c r="HI25" s="26" t="s">
        <v>0</v>
      </c>
      <c r="HJ25" s="26" t="s">
        <v>0</v>
      </c>
      <c r="HK25" s="187"/>
      <c r="HL25" s="187">
        <f t="shared" si="55"/>
        <v>0</v>
      </c>
      <c r="HM25" s="26" t="s">
        <v>0</v>
      </c>
      <c r="HN25" s="187"/>
      <c r="HO25" s="26" t="s">
        <v>0</v>
      </c>
      <c r="HP25" s="26" t="s">
        <v>0</v>
      </c>
      <c r="HQ25" s="26" t="s">
        <v>0</v>
      </c>
      <c r="HR25" s="26" t="s">
        <v>0</v>
      </c>
      <c r="HS25" s="26" t="s">
        <v>0</v>
      </c>
      <c r="HT25" s="26" t="s">
        <v>0</v>
      </c>
      <c r="HU25" s="26" t="s">
        <v>0</v>
      </c>
      <c r="HV25" s="26" t="s">
        <v>0</v>
      </c>
      <c r="HW25" s="26" t="s">
        <v>0</v>
      </c>
      <c r="HX25" s="26" t="s">
        <v>0</v>
      </c>
      <c r="HY25" s="26" t="s">
        <v>0</v>
      </c>
      <c r="HZ25" s="187">
        <v>0</v>
      </c>
      <c r="IA25" s="187">
        <v>0</v>
      </c>
      <c r="IB25" s="187"/>
      <c r="IC25" s="26"/>
      <c r="ID25" s="26"/>
      <c r="IE25" s="187"/>
      <c r="IF25" s="187"/>
      <c r="IG25" s="26"/>
      <c r="IH25" s="26"/>
      <c r="IJ25" s="187"/>
      <c r="IK25" s="26"/>
    </row>
    <row r="26" spans="1:245" ht="15">
      <c r="A26" s="33" t="s">
        <v>21</v>
      </c>
      <c r="B26" s="153">
        <v>26928.28</v>
      </c>
      <c r="C26" s="153">
        <v>0</v>
      </c>
      <c r="D26" s="8">
        <v>1.000000000123242</v>
      </c>
      <c r="E26" s="26" t="e">
        <f>(#REF!-C26)/#REF!</f>
        <v>#REF!</v>
      </c>
      <c r="F26" s="25">
        <v>0.9999999999588237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25">
        <v>1</v>
      </c>
      <c r="T26" s="8">
        <v>0.9514839468432664</v>
      </c>
      <c r="U26" s="100">
        <v>28808589.468</v>
      </c>
      <c r="V26" s="100">
        <v>1154272.89</v>
      </c>
      <c r="W26" s="8">
        <f t="shared" si="45"/>
        <v>0.959933029998496</v>
      </c>
      <c r="X26" s="8">
        <v>1</v>
      </c>
      <c r="Y26" s="8">
        <v>1</v>
      </c>
      <c r="Z26" s="8">
        <v>0.9420733472405753</v>
      </c>
      <c r="AA26" s="100">
        <v>35154524.747999996</v>
      </c>
      <c r="AB26" s="100">
        <v>1718350.14</v>
      </c>
      <c r="AC26" s="8"/>
      <c r="AD26" s="8"/>
      <c r="AE26" s="8"/>
      <c r="AF26" s="8"/>
      <c r="AG26" s="8">
        <f t="shared" si="9"/>
        <v>0.9511200861818574</v>
      </c>
      <c r="AH26" s="8">
        <v>0.9673738689780874</v>
      </c>
      <c r="AI26" s="100">
        <v>31475757.983999997</v>
      </c>
      <c r="AJ26" s="100">
        <v>926533.07</v>
      </c>
      <c r="AK26" s="8">
        <v>1</v>
      </c>
      <c r="AL26" s="154">
        <v>1</v>
      </c>
      <c r="AM26" s="154">
        <v>1</v>
      </c>
      <c r="AN26" s="8">
        <v>1</v>
      </c>
      <c r="AO26" s="8">
        <v>1</v>
      </c>
      <c r="AP26" s="8">
        <f>(AI26-AJ26)/AI26</f>
        <v>0.9705635978497806</v>
      </c>
      <c r="AQ26" s="8">
        <v>1</v>
      </c>
      <c r="AR26" s="8">
        <v>0.9888953681333076</v>
      </c>
      <c r="AS26" s="100">
        <v>39988201.8</v>
      </c>
      <c r="AT26" s="100">
        <v>0</v>
      </c>
      <c r="AU26" s="8">
        <f t="shared" si="46"/>
        <v>1</v>
      </c>
      <c r="AV26" s="8">
        <v>0.9886589777708402</v>
      </c>
      <c r="AW26" s="100">
        <v>432505058.088</v>
      </c>
      <c r="AX26" s="100">
        <v>0</v>
      </c>
      <c r="AY26" s="241">
        <f t="shared" si="47"/>
        <v>1</v>
      </c>
      <c r="AZ26" s="242">
        <v>0.9463009845631479</v>
      </c>
      <c r="BA26" s="240">
        <v>41314485.6</v>
      </c>
      <c r="BB26" s="240">
        <v>268166.03</v>
      </c>
      <c r="BC26" s="242">
        <f t="shared" si="12"/>
        <v>0.9935091523927869</v>
      </c>
      <c r="BD26" s="242">
        <v>1</v>
      </c>
      <c r="BE26" s="243">
        <v>1</v>
      </c>
      <c r="BF26" s="242">
        <v>1</v>
      </c>
      <c r="BG26" s="242">
        <v>1</v>
      </c>
      <c r="BH26" s="242">
        <v>1</v>
      </c>
      <c r="BI26" s="243">
        <v>1</v>
      </c>
      <c r="BJ26" s="242">
        <v>1</v>
      </c>
      <c r="BK26" s="242">
        <v>1</v>
      </c>
      <c r="BL26" s="242">
        <v>1</v>
      </c>
      <c r="BM26" s="242">
        <v>1</v>
      </c>
      <c r="BN26" s="242">
        <v>1</v>
      </c>
      <c r="BO26" s="242">
        <v>0.9965820808107498</v>
      </c>
      <c r="BP26" s="240">
        <v>586604733.168</v>
      </c>
      <c r="BQ26" s="12">
        <f>((BB26)-193981.53)-74184.5</f>
        <v>0</v>
      </c>
      <c r="BR26" s="23">
        <f aca="true" t="shared" si="57" ref="BR26:BR35">(BP26-BQ26)/BP26</f>
        <v>1</v>
      </c>
      <c r="BS26" s="1">
        <v>1</v>
      </c>
      <c r="BT26" s="1">
        <v>1</v>
      </c>
      <c r="BU26" s="1">
        <v>1</v>
      </c>
      <c r="BV26" s="1">
        <v>1</v>
      </c>
      <c r="BW26" s="1">
        <v>1</v>
      </c>
      <c r="BX26" s="1">
        <v>1</v>
      </c>
      <c r="BY26" s="1">
        <v>1</v>
      </c>
      <c r="BZ26" s="1">
        <v>1</v>
      </c>
      <c r="CA26" s="1">
        <v>1</v>
      </c>
      <c r="CB26" s="100" t="e">
        <f>#REF!+C26+AX26+BQ26</f>
        <v>#REF!</v>
      </c>
      <c r="CC26" s="1">
        <v>1</v>
      </c>
      <c r="CD26" s="1">
        <v>1</v>
      </c>
      <c r="CE26" s="148">
        <v>1</v>
      </c>
      <c r="CF26" s="23">
        <v>1</v>
      </c>
      <c r="CG26" s="100">
        <v>0</v>
      </c>
      <c r="CH26" s="100">
        <v>120494259.54</v>
      </c>
      <c r="CI26" s="8">
        <f t="shared" si="13"/>
        <v>1</v>
      </c>
      <c r="CJ26" s="8">
        <v>1</v>
      </c>
      <c r="CK26" s="8">
        <v>1</v>
      </c>
      <c r="CL26" s="8">
        <v>1</v>
      </c>
      <c r="CM26" s="8">
        <v>1</v>
      </c>
      <c r="CN26" s="8">
        <v>1</v>
      </c>
      <c r="CO26" s="8">
        <v>1</v>
      </c>
      <c r="CP26" s="8">
        <v>1</v>
      </c>
      <c r="CQ26" s="8">
        <v>1</v>
      </c>
      <c r="CR26" s="8">
        <v>1</v>
      </c>
      <c r="CS26" s="8">
        <v>1</v>
      </c>
      <c r="CT26" s="8">
        <v>1</v>
      </c>
      <c r="CU26" s="176">
        <v>1097528369.772</v>
      </c>
      <c r="CV26" s="26">
        <f t="shared" si="14"/>
        <v>1</v>
      </c>
      <c r="CW26" s="182">
        <v>1</v>
      </c>
      <c r="CX26" s="182">
        <v>1</v>
      </c>
      <c r="CY26" s="182">
        <f t="shared" si="15"/>
        <v>1</v>
      </c>
      <c r="CZ26" s="187">
        <v>125820758.21999998</v>
      </c>
      <c r="DA26" s="187">
        <v>0</v>
      </c>
      <c r="DB26" s="187">
        <v>93553372.12799999</v>
      </c>
      <c r="DC26" s="8">
        <f t="shared" si="48"/>
        <v>0.7594353461764294</v>
      </c>
      <c r="DD26" s="100">
        <v>125820758.21999998</v>
      </c>
      <c r="DE26" s="100">
        <v>22505634.58</v>
      </c>
      <c r="DF26" s="182">
        <v>1</v>
      </c>
      <c r="DG26" s="182">
        <v>1</v>
      </c>
      <c r="DH26" s="182">
        <v>1</v>
      </c>
      <c r="DI26" s="182">
        <v>1</v>
      </c>
      <c r="DJ26" s="182">
        <v>1</v>
      </c>
      <c r="DK26" s="182">
        <v>1</v>
      </c>
      <c r="DL26" s="182">
        <v>1</v>
      </c>
      <c r="DM26" s="8">
        <v>1</v>
      </c>
      <c r="DN26" s="26">
        <f t="shared" si="16"/>
        <v>1</v>
      </c>
      <c r="DO26" s="199">
        <v>1095209895.24</v>
      </c>
      <c r="DP26" s="187">
        <v>0</v>
      </c>
      <c r="DQ26" s="238">
        <v>1</v>
      </c>
      <c r="DR26" s="238">
        <f t="shared" si="17"/>
        <v>0.710362853387</v>
      </c>
      <c r="DS26" s="223">
        <v>96785726.472</v>
      </c>
      <c r="DT26" s="187">
        <v>28032741.64821638</v>
      </c>
      <c r="DU26" s="238">
        <f t="shared" si="18"/>
        <v>0.7561662023549578</v>
      </c>
      <c r="DV26" s="229">
        <v>105986709.05999999</v>
      </c>
      <c r="DW26" s="187">
        <v>25843141.77</v>
      </c>
      <c r="DX26" s="238">
        <v>1</v>
      </c>
      <c r="DY26" s="238">
        <v>1</v>
      </c>
      <c r="DZ26" s="238">
        <v>1</v>
      </c>
      <c r="EA26" s="238">
        <v>1</v>
      </c>
      <c r="EB26" s="238">
        <v>1</v>
      </c>
      <c r="EC26" s="238">
        <f>(EE26-ED26)/EE26</f>
        <v>0.8615659011975422</v>
      </c>
      <c r="ED26" s="187">
        <v>12264866.97</v>
      </c>
      <c r="EE26" s="187">
        <v>88597152.55199999</v>
      </c>
      <c r="EF26" s="238">
        <f>(EH26-EG26)/EH26</f>
        <v>0.7889251764808759</v>
      </c>
      <c r="EG26" s="187">
        <v>20199078.728000015</v>
      </c>
      <c r="EH26" s="187">
        <v>95696295.708</v>
      </c>
      <c r="EI26" s="187">
        <v>157161193.344</v>
      </c>
      <c r="EJ26" s="238">
        <f t="shared" si="21"/>
        <v>0.9899999999964368</v>
      </c>
      <c r="EK26" s="187">
        <v>1571611.9339999855</v>
      </c>
      <c r="EL26" s="187">
        <v>147989827.128</v>
      </c>
      <c r="EM26" s="26">
        <f>(EL26-EN26)/EL26</f>
        <v>0.6909404808585905</v>
      </c>
      <c r="EN26" s="187">
        <v>45737664.81</v>
      </c>
      <c r="EO26" s="238">
        <f t="shared" si="23"/>
        <v>0.9644972271456326</v>
      </c>
      <c r="EP26" s="187">
        <v>43265081.72</v>
      </c>
      <c r="EQ26" s="187">
        <v>1218639510.144</v>
      </c>
      <c r="ER26" s="238">
        <f t="shared" si="24"/>
        <v>0.9644972271456326</v>
      </c>
      <c r="ES26" s="238">
        <f t="shared" si="49"/>
        <v>0.7400873966302486</v>
      </c>
      <c r="ET26" s="187">
        <v>41732672.498000026</v>
      </c>
      <c r="EU26" s="187">
        <v>160564251.048</v>
      </c>
      <c r="EV26" s="187">
        <v>73997594.26799999</v>
      </c>
      <c r="EW26" s="238">
        <f t="shared" si="26"/>
        <v>1</v>
      </c>
      <c r="EX26" s="187">
        <v>0</v>
      </c>
      <c r="EY26" s="187">
        <v>255677421.66</v>
      </c>
      <c r="EZ26" s="238">
        <f t="shared" si="50"/>
        <v>0.8729509594977195</v>
      </c>
      <c r="FA26" s="187">
        <v>32483571.099999994</v>
      </c>
      <c r="FB26" s="187">
        <v>169917692.88</v>
      </c>
      <c r="FC26" s="238">
        <f t="shared" si="51"/>
        <v>0.8584312384291362</v>
      </c>
      <c r="FD26" s="187">
        <v>24055037.35</v>
      </c>
      <c r="FE26" s="26">
        <v>1</v>
      </c>
      <c r="FF26" s="26">
        <v>1</v>
      </c>
      <c r="FG26" s="26">
        <v>1</v>
      </c>
      <c r="FH26" s="26">
        <f>(FJ26-FI26)/FJ26</f>
        <v>0.8398144331951416</v>
      </c>
      <c r="FI26" s="187">
        <v>18796539.516000047</v>
      </c>
      <c r="FJ26" s="187">
        <v>117342279.27600001</v>
      </c>
      <c r="FK26" s="26">
        <v>1</v>
      </c>
      <c r="FL26" s="26">
        <v>1</v>
      </c>
      <c r="FM26" s="26">
        <v>1</v>
      </c>
      <c r="FN26" s="26">
        <f>(FP26-FO26)/FP26</f>
        <v>0.9371948276333426</v>
      </c>
      <c r="FO26" s="187">
        <v>13595899.806000024</v>
      </c>
      <c r="FP26" s="187">
        <v>216477390.216</v>
      </c>
      <c r="FQ26" s="26">
        <f t="shared" si="34"/>
        <v>0.9261544022030532</v>
      </c>
      <c r="FR26" s="187">
        <f t="shared" si="53"/>
        <v>130663720.2700001</v>
      </c>
      <c r="FS26" s="187">
        <v>1769417868.7440002</v>
      </c>
      <c r="FT26" s="238">
        <f t="shared" si="35"/>
        <v>0.839280342961</v>
      </c>
      <c r="FU26" s="187">
        <v>32133017.62441349</v>
      </c>
      <c r="FV26" s="187">
        <v>199932094.28399998</v>
      </c>
      <c r="FW26" s="238">
        <v>1</v>
      </c>
      <c r="FX26" s="238">
        <v>1</v>
      </c>
      <c r="FY26" s="26">
        <f aca="true" t="shared" si="58" ref="FY26:FY93">(FZ26-GA26)/FZ26</f>
        <v>0.8872702258350001</v>
      </c>
      <c r="FZ26" s="187">
        <v>141386343</v>
      </c>
      <c r="GA26" s="187">
        <v>15938450.51640521</v>
      </c>
      <c r="GB26" s="187">
        <v>48071468.138405204</v>
      </c>
      <c r="GC26" s="26">
        <f>(GD26-GE26)/GD26</f>
        <v>0.9915055281089997</v>
      </c>
      <c r="GD26" s="100">
        <v>88638441.41999999</v>
      </c>
      <c r="GE26" s="100">
        <v>752936.7491042614</v>
      </c>
      <c r="GF26" s="26">
        <v>1</v>
      </c>
      <c r="GG26" s="26">
        <v>1</v>
      </c>
      <c r="GH26" s="26">
        <v>1</v>
      </c>
      <c r="GI26" s="26">
        <v>1</v>
      </c>
      <c r="GJ26" s="26">
        <v>1</v>
      </c>
      <c r="GK26" s="26">
        <v>1</v>
      </c>
      <c r="GL26" s="26">
        <f t="shared" si="37"/>
        <v>0.9800637221656003</v>
      </c>
      <c r="GM26" s="100">
        <v>127397136.67199999</v>
      </c>
      <c r="GN26" s="100">
        <v>2539824.7119999826</v>
      </c>
      <c r="GO26" s="26">
        <f t="shared" si="38"/>
        <v>0.9651329276442339</v>
      </c>
      <c r="GP26" s="100">
        <v>1473144320.172</v>
      </c>
      <c r="GQ26" s="187">
        <f t="shared" si="54"/>
        <v>51364229.601922944</v>
      </c>
      <c r="GR26" s="26">
        <f>(GS26-GT26)/GS26</f>
        <v>0.8837325272939676</v>
      </c>
      <c r="GS26" s="100">
        <v>104979392.808</v>
      </c>
      <c r="GT26" s="100">
        <v>12205688.687999994</v>
      </c>
      <c r="GU26" s="26">
        <v>1</v>
      </c>
      <c r="GV26" s="26">
        <v>1</v>
      </c>
      <c r="GW26" s="291">
        <v>122084203.872</v>
      </c>
      <c r="GX26" s="26">
        <f>(GW26-GY26)/GW26</f>
        <v>0.9066948672250584</v>
      </c>
      <c r="GY26" s="100">
        <v>11391082.851999998</v>
      </c>
      <c r="GZ26" s="100">
        <v>122376647.88</v>
      </c>
      <c r="HA26" s="26">
        <f>(GZ26-HB26)/GZ26</f>
        <v>0.9431828467240083</v>
      </c>
      <c r="HB26" s="100">
        <v>6953092.76000002</v>
      </c>
      <c r="HC26" s="26">
        <v>1</v>
      </c>
      <c r="HD26" s="26">
        <v>1</v>
      </c>
      <c r="HE26" s="26">
        <v>1</v>
      </c>
      <c r="HF26" s="26">
        <v>1</v>
      </c>
      <c r="HG26" s="26">
        <v>1</v>
      </c>
      <c r="HH26" s="26">
        <v>1</v>
      </c>
      <c r="HI26" s="26">
        <v>1</v>
      </c>
      <c r="HJ26" s="26">
        <f t="shared" si="6"/>
        <v>0.9777258945181858</v>
      </c>
      <c r="HK26" s="187">
        <v>1371541691.088</v>
      </c>
      <c r="HL26" s="187">
        <f t="shared" si="55"/>
        <v>30549864.300000012</v>
      </c>
      <c r="HM26" s="26">
        <v>1</v>
      </c>
      <c r="HN26" s="187"/>
      <c r="HO26" s="26">
        <v>1</v>
      </c>
      <c r="HP26" s="26">
        <v>1</v>
      </c>
      <c r="HQ26" s="26">
        <v>1</v>
      </c>
      <c r="HR26" s="26">
        <v>1</v>
      </c>
      <c r="HS26" s="26">
        <v>1</v>
      </c>
      <c r="HT26" s="26">
        <v>1</v>
      </c>
      <c r="HU26" s="26">
        <v>1</v>
      </c>
      <c r="HV26" s="26">
        <v>1</v>
      </c>
      <c r="HW26" s="26">
        <v>1</v>
      </c>
      <c r="HX26" s="26">
        <v>1</v>
      </c>
      <c r="HY26" s="26">
        <f>(HZ26-IA26)/HZ26</f>
        <v>1</v>
      </c>
      <c r="HZ26" s="187">
        <v>259865612.13599998</v>
      </c>
      <c r="IA26" s="187"/>
      <c r="IB26" s="187">
        <v>1405311432.1799998</v>
      </c>
      <c r="IC26" s="26">
        <f t="shared" si="52"/>
        <v>1</v>
      </c>
      <c r="ID26" s="26">
        <f>(IE26-IF26)/IE26</f>
        <v>0.9699992152297535</v>
      </c>
      <c r="IE26" s="187">
        <v>206095224.42</v>
      </c>
      <c r="IF26" s="187">
        <v>6183018.470000058</v>
      </c>
      <c r="IG26" s="26">
        <v>1</v>
      </c>
      <c r="IH26" s="26">
        <f>(II26-IJ26)/II26</f>
        <v>0.9198722751341786</v>
      </c>
      <c r="II26" s="7">
        <v>135430456.464</v>
      </c>
      <c r="IJ26" s="187">
        <v>10851734.354000002</v>
      </c>
      <c r="IK26" s="26">
        <v>1</v>
      </c>
    </row>
    <row r="27" spans="1:245" ht="15">
      <c r="A27" s="33" t="s">
        <v>22</v>
      </c>
      <c r="B27" s="153">
        <v>0</v>
      </c>
      <c r="C27" s="153">
        <v>0</v>
      </c>
      <c r="D27" s="8">
        <v>0.9999999994807681</v>
      </c>
      <c r="E27" s="26" t="e">
        <f>(#REF!-C27)/#REF!</f>
        <v>#REF!</v>
      </c>
      <c r="F27" s="25">
        <v>0.9999999998192761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 t="s">
        <v>0</v>
      </c>
      <c r="M27" s="8" t="s">
        <v>0</v>
      </c>
      <c r="N27" s="8" t="s">
        <v>0</v>
      </c>
      <c r="O27" s="8" t="s">
        <v>0</v>
      </c>
      <c r="P27" s="8" t="s">
        <v>0</v>
      </c>
      <c r="Q27" s="8">
        <v>1</v>
      </c>
      <c r="R27" s="8">
        <v>1</v>
      </c>
      <c r="S27" s="25">
        <v>0.9999999998440676</v>
      </c>
      <c r="T27" s="8">
        <v>0.9514839480804018</v>
      </c>
      <c r="U27" s="100">
        <v>10429857.624</v>
      </c>
      <c r="V27" s="100">
        <v>417892.85</v>
      </c>
      <c r="W27" s="8">
        <f t="shared" si="45"/>
        <v>0.9599330244893859</v>
      </c>
      <c r="X27" s="8">
        <v>1</v>
      </c>
      <c r="Y27" s="8">
        <v>1</v>
      </c>
      <c r="Z27" s="8">
        <v>0.9420733473611582</v>
      </c>
      <c r="AA27" s="100">
        <v>5029683.552</v>
      </c>
      <c r="AB27" s="100">
        <v>245850.45</v>
      </c>
      <c r="AC27" s="8"/>
      <c r="AD27" s="8"/>
      <c r="AE27" s="8"/>
      <c r="AF27" s="8"/>
      <c r="AG27" s="8">
        <f t="shared" si="9"/>
        <v>0.9511200958354049</v>
      </c>
      <c r="AH27" s="8" t="s">
        <v>0</v>
      </c>
      <c r="AI27" s="100">
        <v>0</v>
      </c>
      <c r="AJ27" s="100">
        <v>0</v>
      </c>
      <c r="AK27" s="8" t="s">
        <v>0</v>
      </c>
      <c r="AL27" s="154" t="s">
        <v>0</v>
      </c>
      <c r="AM27" s="154" t="s">
        <v>0</v>
      </c>
      <c r="AN27" s="8" t="s">
        <v>0</v>
      </c>
      <c r="AO27" s="8">
        <v>1</v>
      </c>
      <c r="AP27" s="8" t="s">
        <v>0</v>
      </c>
      <c r="AQ27" s="8">
        <v>1</v>
      </c>
      <c r="AR27" s="8">
        <v>0.9888953676110347</v>
      </c>
      <c r="AS27" s="100">
        <v>26995117.668</v>
      </c>
      <c r="AT27" s="100">
        <v>0</v>
      </c>
      <c r="AU27" s="8">
        <f t="shared" si="46"/>
        <v>1</v>
      </c>
      <c r="AV27" s="8">
        <v>0.9878779346233258</v>
      </c>
      <c r="AW27" s="100">
        <v>90507605.91600001</v>
      </c>
      <c r="AX27" s="100">
        <f>(V27+AB27+AJ27+AT27)-663743.3</f>
        <v>0</v>
      </c>
      <c r="AY27" s="23">
        <f t="shared" si="47"/>
        <v>1</v>
      </c>
      <c r="AZ27" s="1">
        <v>0.9463009846460473</v>
      </c>
      <c r="BA27" s="12">
        <v>30292459.391999997</v>
      </c>
      <c r="BB27" s="12">
        <v>0</v>
      </c>
      <c r="BC27" s="1">
        <f t="shared" si="12"/>
        <v>1</v>
      </c>
      <c r="BD27" s="1">
        <v>1</v>
      </c>
      <c r="BE27" s="147">
        <v>1</v>
      </c>
      <c r="BF27" s="1">
        <v>1</v>
      </c>
      <c r="BG27" s="1">
        <v>1</v>
      </c>
      <c r="BH27" s="1">
        <v>1</v>
      </c>
      <c r="BI27" s="147" t="s">
        <v>0</v>
      </c>
      <c r="BJ27" s="1" t="s">
        <v>0</v>
      </c>
      <c r="BK27" s="1" t="s">
        <v>0</v>
      </c>
      <c r="BL27" s="1">
        <v>1</v>
      </c>
      <c r="BM27" s="1">
        <v>1</v>
      </c>
      <c r="BN27" s="1">
        <v>1</v>
      </c>
      <c r="BO27" s="1">
        <v>0.9922558046027875</v>
      </c>
      <c r="BP27" s="12">
        <v>189829297.76400003</v>
      </c>
      <c r="BQ27" s="12">
        <f>BB27</f>
        <v>0</v>
      </c>
      <c r="BR27" s="23">
        <f t="shared" si="57"/>
        <v>1</v>
      </c>
      <c r="BS27" s="1">
        <v>1</v>
      </c>
      <c r="BT27" s="1">
        <v>1</v>
      </c>
      <c r="BU27" s="1">
        <v>1</v>
      </c>
      <c r="BV27" s="1">
        <v>1</v>
      </c>
      <c r="BW27" s="1">
        <v>1</v>
      </c>
      <c r="BX27" s="1" t="s">
        <v>0</v>
      </c>
      <c r="BY27" s="1" t="s">
        <v>0</v>
      </c>
      <c r="BZ27" s="1" t="s">
        <v>0</v>
      </c>
      <c r="CA27" s="1">
        <v>1</v>
      </c>
      <c r="CB27" s="12" t="e">
        <f>#REF!+C27+AX27+BQ27</f>
        <v>#REF!</v>
      </c>
      <c r="CC27" s="1">
        <v>1</v>
      </c>
      <c r="CD27" s="1">
        <v>1</v>
      </c>
      <c r="CE27" s="148">
        <v>1</v>
      </c>
      <c r="CF27" s="23">
        <v>1</v>
      </c>
      <c r="CG27" s="100">
        <v>-5.587935447692871E-09</v>
      </c>
      <c r="CH27" s="100">
        <v>30957507.839999996</v>
      </c>
      <c r="CI27" s="8">
        <f t="shared" si="13"/>
        <v>1.0000000000000002</v>
      </c>
      <c r="CJ27" s="8">
        <v>1</v>
      </c>
      <c r="CK27" s="8">
        <v>1</v>
      </c>
      <c r="CL27" s="8">
        <v>1</v>
      </c>
      <c r="CM27" s="8" t="s">
        <v>0</v>
      </c>
      <c r="CN27" s="8" t="s">
        <v>0</v>
      </c>
      <c r="CO27" s="8" t="s">
        <v>0</v>
      </c>
      <c r="CP27" s="8" t="s">
        <v>0</v>
      </c>
      <c r="CQ27" s="8">
        <v>1</v>
      </c>
      <c r="CR27" s="8">
        <v>1</v>
      </c>
      <c r="CS27" s="8">
        <v>1</v>
      </c>
      <c r="CT27" s="8">
        <v>1</v>
      </c>
      <c r="CU27" s="176">
        <v>213740780.628</v>
      </c>
      <c r="CV27" s="26">
        <f t="shared" si="14"/>
        <v>1</v>
      </c>
      <c r="CW27" s="182">
        <v>1</v>
      </c>
      <c r="CX27" s="182">
        <v>1</v>
      </c>
      <c r="CY27" s="182">
        <f t="shared" si="15"/>
        <v>1</v>
      </c>
      <c r="CZ27" s="187">
        <v>65411131.668</v>
      </c>
      <c r="DA27" s="187">
        <v>0</v>
      </c>
      <c r="DB27" s="187">
        <v>37132922.592</v>
      </c>
      <c r="DC27" s="8">
        <f t="shared" si="48"/>
        <v>0.7572495838519857</v>
      </c>
      <c r="DD27" s="100">
        <v>65411131.668</v>
      </c>
      <c r="DE27" s="100">
        <v>9014032.412</v>
      </c>
      <c r="DF27" s="182" t="s">
        <v>0</v>
      </c>
      <c r="DG27" s="182" t="s">
        <v>0</v>
      </c>
      <c r="DH27" s="182" t="s">
        <v>0</v>
      </c>
      <c r="DI27" s="182" t="s">
        <v>0</v>
      </c>
      <c r="DJ27" s="182" t="s">
        <v>0</v>
      </c>
      <c r="DK27" s="182">
        <v>1</v>
      </c>
      <c r="DL27" s="182">
        <v>1</v>
      </c>
      <c r="DM27" s="8">
        <v>1</v>
      </c>
      <c r="DN27" s="26">
        <f t="shared" si="16"/>
        <v>0.9999999999951119</v>
      </c>
      <c r="DO27" s="199">
        <v>409156354.7279999</v>
      </c>
      <c r="DP27" s="187">
        <f>(((DA27+DE27)-515458.89)-49122.73)-8449450.79</f>
        <v>0.0020000003278255463</v>
      </c>
      <c r="DQ27" s="238">
        <v>1</v>
      </c>
      <c r="DR27" s="238">
        <f t="shared" si="17"/>
        <v>1</v>
      </c>
      <c r="DS27" s="223">
        <v>57399286.68</v>
      </c>
      <c r="DT27" s="187">
        <v>0</v>
      </c>
      <c r="DU27" s="238">
        <f t="shared" si="18"/>
        <v>0.9457294217727242</v>
      </c>
      <c r="DV27" s="229">
        <v>45261194.927999996</v>
      </c>
      <c r="DW27" s="187">
        <v>2456351.22</v>
      </c>
      <c r="DX27" s="238">
        <v>1</v>
      </c>
      <c r="DY27" s="238" t="s">
        <v>0</v>
      </c>
      <c r="DZ27" s="238" t="s">
        <v>0</v>
      </c>
      <c r="EA27" s="238" t="s">
        <v>0</v>
      </c>
      <c r="EB27" s="238" t="s">
        <v>0</v>
      </c>
      <c r="EC27" s="238" t="s">
        <v>0</v>
      </c>
      <c r="ED27" s="187">
        <v>0</v>
      </c>
      <c r="EE27" s="187">
        <v>0</v>
      </c>
      <c r="EF27" s="238" t="s">
        <v>0</v>
      </c>
      <c r="EG27" s="187">
        <v>1401389.3379999995</v>
      </c>
      <c r="EH27" s="187">
        <v>6639301.248</v>
      </c>
      <c r="EI27" s="187">
        <v>24036210</v>
      </c>
      <c r="EJ27" s="238">
        <f t="shared" si="21"/>
        <v>0.99</v>
      </c>
      <c r="EK27" s="187">
        <v>240362.1000000015</v>
      </c>
      <c r="EL27" s="187">
        <v>33568200.563999996</v>
      </c>
      <c r="EM27" s="26">
        <f>(EL27-EN27)/EL27</f>
        <v>0.6909404810001598</v>
      </c>
      <c r="EN27" s="187">
        <v>10374571.920000002</v>
      </c>
      <c r="EO27" s="238">
        <f t="shared" si="23"/>
        <v>0.9588603760106521</v>
      </c>
      <c r="EP27" s="187">
        <v>9813721.43</v>
      </c>
      <c r="EQ27" s="187">
        <v>238546697.27999997</v>
      </c>
      <c r="ER27" s="238">
        <f t="shared" si="24"/>
        <v>0.9588603760106521</v>
      </c>
      <c r="ES27" s="238">
        <f t="shared" si="49"/>
        <v>0.7400873967316471</v>
      </c>
      <c r="ET27" s="187">
        <v>9004225.311999999</v>
      </c>
      <c r="EU27" s="187">
        <v>34643280.852</v>
      </c>
      <c r="EV27" s="187">
        <v>28335933.468</v>
      </c>
      <c r="EW27" s="238">
        <f t="shared" si="26"/>
        <v>1.0000000000705824</v>
      </c>
      <c r="EX27" s="187">
        <v>-0.0020000189542770386</v>
      </c>
      <c r="EY27" s="187">
        <v>36283505.772</v>
      </c>
      <c r="EZ27" s="238">
        <f t="shared" si="50"/>
        <v>0.8729509595636326</v>
      </c>
      <c r="FA27" s="187">
        <v>4609784.592</v>
      </c>
      <c r="FB27" s="187">
        <v>11458337.543999998</v>
      </c>
      <c r="FC27" s="238">
        <f t="shared" si="51"/>
        <v>0.8584312377104469</v>
      </c>
      <c r="FD27" s="187">
        <v>1622142.663999997</v>
      </c>
      <c r="FE27" s="26" t="s">
        <v>0</v>
      </c>
      <c r="FF27" s="26" t="s">
        <v>0</v>
      </c>
      <c r="FG27" s="26" t="s">
        <v>0</v>
      </c>
      <c r="FH27" s="26" t="s">
        <v>0</v>
      </c>
      <c r="FI27" s="187">
        <v>0</v>
      </c>
      <c r="FJ27" s="187">
        <v>0</v>
      </c>
      <c r="FK27" s="26" t="s">
        <v>0</v>
      </c>
      <c r="FL27" s="26">
        <v>1</v>
      </c>
      <c r="FM27" s="26">
        <v>1</v>
      </c>
      <c r="FN27" s="26">
        <f>(FP27-FO27)/FP27</f>
        <v>0.9371948276567894</v>
      </c>
      <c r="FO27" s="187">
        <v>4470732.529999986</v>
      </c>
      <c r="FP27" s="187">
        <v>71184145.55999999</v>
      </c>
      <c r="FQ27" s="26">
        <f t="shared" si="34"/>
        <v>0.9124710028943634</v>
      </c>
      <c r="FR27" s="187">
        <f t="shared" si="53"/>
        <v>19706885.095999964</v>
      </c>
      <c r="FS27" s="187">
        <v>225146931.27600002</v>
      </c>
      <c r="FT27" s="238">
        <f t="shared" si="35"/>
        <v>0.8392803429609998</v>
      </c>
      <c r="FU27" s="187">
        <v>17432651.748795092</v>
      </c>
      <c r="FV27" s="187">
        <v>108466207.992</v>
      </c>
      <c r="FW27" s="238">
        <v>1</v>
      </c>
      <c r="FX27" s="238">
        <v>1</v>
      </c>
      <c r="FY27" s="26">
        <f t="shared" si="58"/>
        <v>0.887270225835</v>
      </c>
      <c r="FZ27" s="187">
        <v>5936912.615999999</v>
      </c>
      <c r="GA27" s="187">
        <v>669266.8184390189</v>
      </c>
      <c r="GB27" s="187">
        <v>18101918.562439054</v>
      </c>
      <c r="GC27" s="26" t="s">
        <v>0</v>
      </c>
      <c r="GD27" s="100"/>
      <c r="GE27" s="100">
        <v>0</v>
      </c>
      <c r="GF27" s="26" t="s">
        <v>0</v>
      </c>
      <c r="GG27" s="26" t="s">
        <v>0</v>
      </c>
      <c r="GH27" s="26" t="s">
        <v>0</v>
      </c>
      <c r="GI27" s="26" t="s">
        <v>0</v>
      </c>
      <c r="GJ27" s="26" t="s">
        <v>0</v>
      </c>
      <c r="GK27" s="26" t="s">
        <v>0</v>
      </c>
      <c r="GL27" s="26">
        <f t="shared" si="37"/>
        <v>0.9800637220968991</v>
      </c>
      <c r="GM27" s="100">
        <v>35289466.44</v>
      </c>
      <c r="GN27" s="100">
        <v>703540.609999992</v>
      </c>
      <c r="GO27" s="26">
        <f t="shared" si="38"/>
        <v>0.9459245695938767</v>
      </c>
      <c r="GP27" s="100">
        <v>347763467.364</v>
      </c>
      <c r="GQ27" s="187">
        <f t="shared" si="54"/>
        <v>18805459.177234102</v>
      </c>
      <c r="GR27" s="26">
        <f>(GS27-GT27)/GS27</f>
        <v>0.8837325273059562</v>
      </c>
      <c r="GS27" s="100">
        <v>36899602.224</v>
      </c>
      <c r="GT27" s="100">
        <v>4290223.493999999</v>
      </c>
      <c r="GU27" s="26">
        <v>1</v>
      </c>
      <c r="GV27" s="26">
        <v>1</v>
      </c>
      <c r="GW27" s="291">
        <v>11845196.328</v>
      </c>
      <c r="GX27" s="26">
        <f>(GW27-GY27)/GW27</f>
        <v>0.9066948670671285</v>
      </c>
      <c r="GY27" s="100">
        <v>1105217.6180000007</v>
      </c>
      <c r="GZ27" s="100">
        <v>0</v>
      </c>
      <c r="HA27" s="26" t="s">
        <v>0</v>
      </c>
      <c r="HB27" s="100">
        <v>0</v>
      </c>
      <c r="HC27" s="26">
        <v>1</v>
      </c>
      <c r="HD27" s="26">
        <v>1</v>
      </c>
      <c r="HE27" s="26">
        <v>1</v>
      </c>
      <c r="HF27" s="26">
        <v>1</v>
      </c>
      <c r="HG27" s="26">
        <v>1</v>
      </c>
      <c r="HH27" s="26">
        <v>1</v>
      </c>
      <c r="HI27" s="26">
        <v>1</v>
      </c>
      <c r="HJ27" s="26">
        <f t="shared" si="6"/>
        <v>0.9714437976582598</v>
      </c>
      <c r="HK27" s="187">
        <v>188941129.056</v>
      </c>
      <c r="HL27" s="187">
        <f t="shared" si="55"/>
        <v>5395441.112</v>
      </c>
      <c r="HM27" s="26">
        <v>1</v>
      </c>
      <c r="HN27" s="187"/>
      <c r="HO27" s="26">
        <v>1</v>
      </c>
      <c r="HP27" s="26">
        <v>1</v>
      </c>
      <c r="HQ27" s="26">
        <v>1</v>
      </c>
      <c r="HR27" s="26" t="s">
        <v>0</v>
      </c>
      <c r="HS27" s="26" t="s">
        <v>0</v>
      </c>
      <c r="HT27" s="26" t="s">
        <v>0</v>
      </c>
      <c r="HU27" s="26" t="s">
        <v>0</v>
      </c>
      <c r="HV27" s="26" t="s">
        <v>0</v>
      </c>
      <c r="HW27" s="26">
        <v>1</v>
      </c>
      <c r="HX27" s="26">
        <v>1</v>
      </c>
      <c r="HY27" s="26">
        <f>(HZ27-IA27)/HZ27</f>
        <v>1</v>
      </c>
      <c r="HZ27" s="187">
        <v>36733534.008</v>
      </c>
      <c r="IA27" s="187"/>
      <c r="IB27" s="187">
        <v>204765669.792</v>
      </c>
      <c r="IC27" s="26">
        <f t="shared" si="52"/>
        <v>1</v>
      </c>
      <c r="ID27" s="26">
        <f>(IE27-IF27)/IE27</f>
        <v>0.9699992152354858</v>
      </c>
      <c r="IE27" s="187">
        <v>25957646.712</v>
      </c>
      <c r="IF27" s="187">
        <v>778749.772000011</v>
      </c>
      <c r="IG27" s="26">
        <v>1</v>
      </c>
      <c r="IH27" s="26">
        <f>(II27-IJ27)/II27</f>
        <v>0.9198722753292097</v>
      </c>
      <c r="II27" s="7">
        <v>20091991.188</v>
      </c>
      <c r="IJ27" s="187">
        <v>1609925.53800001</v>
      </c>
      <c r="IK27" s="26">
        <v>1</v>
      </c>
    </row>
    <row r="28" spans="1:245" ht="15">
      <c r="A28" s="33" t="s">
        <v>23</v>
      </c>
      <c r="B28" s="153">
        <v>0</v>
      </c>
      <c r="C28" s="153">
        <v>0</v>
      </c>
      <c r="D28" s="8">
        <v>0.9999999998848442</v>
      </c>
      <c r="E28" s="26" t="e">
        <f>(#REF!-C28)/#REF!</f>
        <v>#REF!</v>
      </c>
      <c r="F28" s="25">
        <v>0.9999999999486024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25">
        <v>0.9999999999932132</v>
      </c>
      <c r="T28" s="8">
        <v>0.9514839467131225</v>
      </c>
      <c r="U28" s="100">
        <v>70410991.632</v>
      </c>
      <c r="V28" s="100">
        <v>2821155.09</v>
      </c>
      <c r="W28" s="8">
        <f t="shared" si="45"/>
        <v>0.9599330299913308</v>
      </c>
      <c r="X28" s="8">
        <v>1</v>
      </c>
      <c r="Y28" s="8">
        <v>1</v>
      </c>
      <c r="Z28" s="8">
        <v>0.9420733473835008</v>
      </c>
      <c r="AA28" s="100">
        <v>79251195.756</v>
      </c>
      <c r="AB28" s="100">
        <v>3873791.51</v>
      </c>
      <c r="AC28" s="8"/>
      <c r="AD28" s="8"/>
      <c r="AE28" s="8"/>
      <c r="AF28" s="8"/>
      <c r="AG28" s="8">
        <f t="shared" si="9"/>
        <v>0.9511200875514016</v>
      </c>
      <c r="AH28" s="8">
        <v>0.9673738689692336</v>
      </c>
      <c r="AI28" s="100">
        <v>39185682.936</v>
      </c>
      <c r="AJ28" s="100">
        <v>1153485.52</v>
      </c>
      <c r="AK28" s="8">
        <v>1</v>
      </c>
      <c r="AL28" s="154">
        <v>1</v>
      </c>
      <c r="AM28" s="154">
        <v>1</v>
      </c>
      <c r="AN28" s="8">
        <v>1</v>
      </c>
      <c r="AO28" s="8">
        <v>1</v>
      </c>
      <c r="AP28" s="8">
        <f>(AI28-AJ28)/AI28</f>
        <v>0.9705635978864032</v>
      </c>
      <c r="AQ28" s="8">
        <v>1</v>
      </c>
      <c r="AR28" s="8">
        <v>0.9888953678755769</v>
      </c>
      <c r="AS28" s="100">
        <v>84089240.016</v>
      </c>
      <c r="AT28" s="100">
        <v>0</v>
      </c>
      <c r="AU28" s="8">
        <f t="shared" si="46"/>
        <v>1</v>
      </c>
      <c r="AV28" s="8">
        <v>0.9873041246516555</v>
      </c>
      <c r="AW28" s="100">
        <v>804913165.8599999</v>
      </c>
      <c r="AX28" s="100">
        <f>(V28+AB28+AJ28+AT28)-7848432.12</f>
        <v>0</v>
      </c>
      <c r="AY28" s="23">
        <f t="shared" si="47"/>
        <v>1</v>
      </c>
      <c r="AZ28" s="1">
        <v>0.946300984668403</v>
      </c>
      <c r="BA28" s="12">
        <v>90897406.812</v>
      </c>
      <c r="BB28" s="12">
        <v>590001.2</v>
      </c>
      <c r="BC28" s="1">
        <f t="shared" si="12"/>
        <v>0.9935091525633918</v>
      </c>
      <c r="BD28" s="1">
        <v>1</v>
      </c>
      <c r="BE28" s="147">
        <v>1</v>
      </c>
      <c r="BF28" s="1">
        <v>1</v>
      </c>
      <c r="BG28" s="1">
        <v>1</v>
      </c>
      <c r="BH28" s="1">
        <v>1</v>
      </c>
      <c r="BI28" s="147">
        <v>1</v>
      </c>
      <c r="BJ28" s="1">
        <v>1</v>
      </c>
      <c r="BK28" s="1">
        <v>1</v>
      </c>
      <c r="BL28" s="1">
        <v>1</v>
      </c>
      <c r="BM28" s="1">
        <v>1</v>
      </c>
      <c r="BN28" s="1">
        <v>1</v>
      </c>
      <c r="BO28" s="1">
        <v>0.9950403528707779</v>
      </c>
      <c r="BP28" s="12">
        <v>889417599.4920001</v>
      </c>
      <c r="BQ28" s="12">
        <f>((BB28)-426785.36)-163215.84</f>
        <v>0</v>
      </c>
      <c r="BR28" s="23">
        <f t="shared" si="57"/>
        <v>1</v>
      </c>
      <c r="BS28" s="1">
        <v>1</v>
      </c>
      <c r="BT28" s="1">
        <v>1</v>
      </c>
      <c r="BU28" s="1">
        <v>1</v>
      </c>
      <c r="BV28" s="1">
        <v>1</v>
      </c>
      <c r="BW28" s="1">
        <v>1</v>
      </c>
      <c r="BX28" s="1">
        <v>1</v>
      </c>
      <c r="BY28" s="1">
        <v>1</v>
      </c>
      <c r="BZ28" s="1">
        <v>1</v>
      </c>
      <c r="CA28" s="1">
        <v>1</v>
      </c>
      <c r="CB28" s="12" t="e">
        <f>#REF!+C28+AX28+BQ28</f>
        <v>#REF!</v>
      </c>
      <c r="CC28" s="1">
        <v>1</v>
      </c>
      <c r="CD28" s="1">
        <v>1</v>
      </c>
      <c r="CE28" s="148">
        <v>1</v>
      </c>
      <c r="CF28" s="23">
        <v>1</v>
      </c>
      <c r="CG28" s="100">
        <v>-0.0020000040531158447</v>
      </c>
      <c r="CH28" s="100">
        <v>135031821.528</v>
      </c>
      <c r="CI28" s="8">
        <f t="shared" si="13"/>
        <v>1.0000000000148113</v>
      </c>
      <c r="CJ28" s="8">
        <v>1</v>
      </c>
      <c r="CK28" s="8">
        <v>1</v>
      </c>
      <c r="CL28" s="8">
        <v>1</v>
      </c>
      <c r="CM28" s="8">
        <v>1</v>
      </c>
      <c r="CN28" s="8">
        <v>1</v>
      </c>
      <c r="CO28" s="8">
        <v>1</v>
      </c>
      <c r="CP28" s="8">
        <v>1</v>
      </c>
      <c r="CQ28" s="8">
        <v>1</v>
      </c>
      <c r="CR28" s="8">
        <v>1</v>
      </c>
      <c r="CS28" s="8">
        <v>1</v>
      </c>
      <c r="CT28" s="8">
        <v>1</v>
      </c>
      <c r="CU28" s="176">
        <v>989376912.2039999</v>
      </c>
      <c r="CV28" s="26">
        <f t="shared" si="14"/>
        <v>1.0000000000020215</v>
      </c>
      <c r="CW28" s="182">
        <v>1</v>
      </c>
      <c r="CX28" s="182">
        <v>1</v>
      </c>
      <c r="CY28" s="182">
        <f t="shared" si="15"/>
        <v>1</v>
      </c>
      <c r="CZ28" s="187">
        <v>91785619.044</v>
      </c>
      <c r="DA28" s="187">
        <v>0</v>
      </c>
      <c r="DB28" s="187">
        <v>69630900.552</v>
      </c>
      <c r="DC28" s="8">
        <f t="shared" si="48"/>
        <v>0.7615777252571644</v>
      </c>
      <c r="DD28" s="100">
        <v>91785619.044</v>
      </c>
      <c r="DE28" s="100">
        <v>16601557.702000007</v>
      </c>
      <c r="DF28" s="182">
        <v>1</v>
      </c>
      <c r="DG28" s="182">
        <v>1</v>
      </c>
      <c r="DH28" s="182">
        <v>1</v>
      </c>
      <c r="DI28" s="182">
        <v>1</v>
      </c>
      <c r="DJ28" s="182">
        <v>1</v>
      </c>
      <c r="DK28" s="182">
        <v>1</v>
      </c>
      <c r="DL28" s="182">
        <v>1</v>
      </c>
      <c r="DM28" s="8">
        <v>1</v>
      </c>
      <c r="DN28" s="26">
        <f t="shared" si="16"/>
        <v>1</v>
      </c>
      <c r="DO28" s="199">
        <v>895167543.1439999</v>
      </c>
      <c r="DP28" s="187">
        <v>0</v>
      </c>
      <c r="DQ28" s="238">
        <v>1</v>
      </c>
      <c r="DR28" s="238">
        <f t="shared" si="17"/>
        <v>0.7103628533870001</v>
      </c>
      <c r="DS28" s="223">
        <v>89307391.58399999</v>
      </c>
      <c r="DT28" s="187">
        <v>25866738.069839597</v>
      </c>
      <c r="DU28" s="238">
        <f t="shared" si="18"/>
        <v>0.756166202373</v>
      </c>
      <c r="DV28" s="229">
        <v>86600021.82</v>
      </c>
      <c r="DW28" s="187">
        <v>21116012.19495166</v>
      </c>
      <c r="DX28" s="238">
        <v>1</v>
      </c>
      <c r="DY28" s="238">
        <v>1</v>
      </c>
      <c r="DZ28" s="238">
        <v>1</v>
      </c>
      <c r="EA28" s="238">
        <v>1</v>
      </c>
      <c r="EB28" s="238">
        <v>1</v>
      </c>
      <c r="EC28" s="238">
        <f>(EE28-ED28)/EE28</f>
        <v>0.8615659011609188</v>
      </c>
      <c r="ED28" s="187">
        <v>6280743.53</v>
      </c>
      <c r="EE28" s="187">
        <v>45369916.68</v>
      </c>
      <c r="EF28" s="238">
        <f>(EH28-EG28)/EH28</f>
        <v>0.7889251765404736</v>
      </c>
      <c r="EG28" s="187">
        <v>13210261.259999998</v>
      </c>
      <c r="EH28" s="187">
        <v>62585679.54</v>
      </c>
      <c r="EI28" s="187">
        <v>94827439.476</v>
      </c>
      <c r="EJ28" s="238">
        <f t="shared" si="21"/>
        <v>0.9900000000923782</v>
      </c>
      <c r="EK28" s="187">
        <v>948274.3860000074</v>
      </c>
      <c r="EL28" s="187">
        <v>103431702.96</v>
      </c>
      <c r="EM28" s="26">
        <f>(EL28-EN28)/EL28</f>
        <v>0.6909404808662739</v>
      </c>
      <c r="EN28" s="187">
        <v>31966552.379999995</v>
      </c>
      <c r="EO28" s="238">
        <f t="shared" si="23"/>
        <v>0.9644880172869428</v>
      </c>
      <c r="EP28" s="187">
        <v>30238437.11</v>
      </c>
      <c r="EQ28" s="187">
        <v>851499544.656</v>
      </c>
      <c r="ER28" s="238">
        <f t="shared" si="24"/>
        <v>0.9644880172869428</v>
      </c>
      <c r="ES28" s="238">
        <f t="shared" si="49"/>
        <v>0.7400873966674617</v>
      </c>
      <c r="ET28" s="187">
        <v>24777878.912</v>
      </c>
      <c r="EU28" s="187">
        <v>95331579.132</v>
      </c>
      <c r="EV28" s="187">
        <v>79033662.048</v>
      </c>
      <c r="EW28" s="238">
        <f t="shared" si="26"/>
        <v>1.0000000000253058</v>
      </c>
      <c r="EX28" s="187">
        <v>-0.0020000003278255463</v>
      </c>
      <c r="EY28" s="187">
        <v>86714000.92799999</v>
      </c>
      <c r="EZ28" s="238">
        <f t="shared" si="50"/>
        <v>0.8729509594748428</v>
      </c>
      <c r="FA28" s="187">
        <v>11016930.617999986</v>
      </c>
      <c r="FB28" s="187">
        <v>87886000.968</v>
      </c>
      <c r="FC28" s="238">
        <f t="shared" si="51"/>
        <v>0.8584312384115624</v>
      </c>
      <c r="FD28" s="187">
        <v>12441912.317999989</v>
      </c>
      <c r="FE28" s="26">
        <v>1</v>
      </c>
      <c r="FF28" s="26">
        <v>1</v>
      </c>
      <c r="FG28" s="26">
        <v>1</v>
      </c>
      <c r="FH28" s="26">
        <f>(FJ28-FI28)/FJ28</f>
        <v>0.8398144332657539</v>
      </c>
      <c r="FI28" s="187">
        <v>8706998.768</v>
      </c>
      <c r="FJ28" s="187">
        <v>54355700.988</v>
      </c>
      <c r="FK28" s="26">
        <v>1</v>
      </c>
      <c r="FL28" s="26">
        <v>1</v>
      </c>
      <c r="FM28" s="26">
        <v>1</v>
      </c>
      <c r="FN28" s="26">
        <f>(FP28-FO28)/FP28</f>
        <v>0.9371948275931261</v>
      </c>
      <c r="FO28" s="187">
        <v>7992372.618000001</v>
      </c>
      <c r="FP28" s="187">
        <v>127256598.648</v>
      </c>
      <c r="FQ28" s="26">
        <f t="shared" si="34"/>
        <v>0.9356177385289749</v>
      </c>
      <c r="FR28" s="187">
        <f t="shared" si="53"/>
        <v>64936093.23199998</v>
      </c>
      <c r="FS28" s="187">
        <v>1008602241.4920001</v>
      </c>
      <c r="FT28" s="238">
        <f t="shared" si="35"/>
        <v>0.839280342961</v>
      </c>
      <c r="FU28" s="187">
        <v>23270764.736639604</v>
      </c>
      <c r="FV28" s="187">
        <v>144791030.32799998</v>
      </c>
      <c r="FW28" s="238">
        <v>1</v>
      </c>
      <c r="FX28" s="238">
        <v>1</v>
      </c>
      <c r="FY28" s="26">
        <f t="shared" si="58"/>
        <v>0.8872702258350001</v>
      </c>
      <c r="FZ28" s="187">
        <v>101654743.056</v>
      </c>
      <c r="GA28" s="187">
        <v>11459516.22750397</v>
      </c>
      <c r="GB28" s="187">
        <v>34730280.97350401</v>
      </c>
      <c r="GC28" s="26">
        <f>(GD28-GE28)/GD28</f>
        <v>0.9915055281089998</v>
      </c>
      <c r="GD28" s="100">
        <v>80564617.284</v>
      </c>
      <c r="GE28" s="100">
        <v>684353.8769281209</v>
      </c>
      <c r="GF28" s="26">
        <v>1</v>
      </c>
      <c r="GG28" s="26">
        <v>1</v>
      </c>
      <c r="GH28" s="26">
        <v>1</v>
      </c>
      <c r="GI28" s="26">
        <v>1</v>
      </c>
      <c r="GJ28" s="26">
        <v>1</v>
      </c>
      <c r="GK28" s="26">
        <v>1</v>
      </c>
      <c r="GL28" s="26">
        <f t="shared" si="37"/>
        <v>0.980063722093136</v>
      </c>
      <c r="GM28" s="100">
        <v>131086359.35999998</v>
      </c>
      <c r="GN28" s="100">
        <v>2613374.09</v>
      </c>
      <c r="GO28" s="26">
        <f t="shared" si="38"/>
        <v>0.9694921608663905</v>
      </c>
      <c r="GP28" s="100">
        <v>1246499588.6639998</v>
      </c>
      <c r="GQ28" s="187">
        <f t="shared" si="54"/>
        <v>38028008.9310717</v>
      </c>
      <c r="GR28" s="26">
        <f>(GS28-GT28)/GS28</f>
        <v>0.8837325272836012</v>
      </c>
      <c r="GS28" s="100">
        <v>159377814.612</v>
      </c>
      <c r="GT28" s="100">
        <v>18530455.711999983</v>
      </c>
      <c r="GU28" s="26">
        <v>1</v>
      </c>
      <c r="GV28" s="26">
        <v>1</v>
      </c>
      <c r="GW28" s="291">
        <v>105013173.432</v>
      </c>
      <c r="GX28" s="26">
        <f>(GW28-GY28)/GW28</f>
        <v>0.9066948672078294</v>
      </c>
      <c r="GY28" s="100">
        <v>9798268.091999993</v>
      </c>
      <c r="GZ28" s="100">
        <v>109884392.39999999</v>
      </c>
      <c r="HA28" s="26">
        <f>(GZ28-HB28)/GZ28</f>
        <v>0.9431828467752441</v>
      </c>
      <c r="HB28" s="100">
        <v>6243318.359999999</v>
      </c>
      <c r="HC28" s="26">
        <v>1</v>
      </c>
      <c r="HD28" s="26">
        <v>1</v>
      </c>
      <c r="HE28" s="26">
        <v>1</v>
      </c>
      <c r="HF28" s="26">
        <v>1</v>
      </c>
      <c r="HG28" s="26">
        <v>1</v>
      </c>
      <c r="HH28" s="26">
        <v>1</v>
      </c>
      <c r="HI28" s="26">
        <v>1</v>
      </c>
      <c r="HJ28" s="26">
        <f t="shared" si="6"/>
        <v>0.9775405901442006</v>
      </c>
      <c r="HK28" s="187">
        <v>1539312136.2480001</v>
      </c>
      <c r="HL28" s="187">
        <f t="shared" si="55"/>
        <v>34572042.163999975</v>
      </c>
      <c r="HM28" s="26">
        <v>1</v>
      </c>
      <c r="HN28" s="187"/>
      <c r="HO28" s="26">
        <v>1</v>
      </c>
      <c r="HP28" s="26">
        <v>1</v>
      </c>
      <c r="HQ28" s="26">
        <v>1</v>
      </c>
      <c r="HR28" s="26">
        <v>1</v>
      </c>
      <c r="HS28" s="26">
        <v>1</v>
      </c>
      <c r="HT28" s="26">
        <v>1</v>
      </c>
      <c r="HU28" s="26">
        <v>1</v>
      </c>
      <c r="HV28" s="26">
        <v>1</v>
      </c>
      <c r="HW28" s="26">
        <v>1</v>
      </c>
      <c r="HX28" s="26">
        <v>1</v>
      </c>
      <c r="HY28" s="26">
        <f>(HZ28-IA28)/HZ28</f>
        <v>1</v>
      </c>
      <c r="HZ28" s="187">
        <v>232085352.96</v>
      </c>
      <c r="IA28" s="187"/>
      <c r="IB28" s="187">
        <v>2100971768.88</v>
      </c>
      <c r="IC28" s="26">
        <f t="shared" si="52"/>
        <v>1</v>
      </c>
      <c r="ID28" s="26">
        <f>(IE28-IF28)/IE28</f>
        <v>0.9699992152310881</v>
      </c>
      <c r="IE28" s="187">
        <v>230258152.752</v>
      </c>
      <c r="IF28" s="187">
        <v>6907925.281999975</v>
      </c>
      <c r="IG28" s="26">
        <v>1</v>
      </c>
      <c r="IH28" s="26">
        <f>(II28-IJ28)/II28</f>
        <v>0.9198722752175423</v>
      </c>
      <c r="II28" s="7">
        <v>229504477.956</v>
      </c>
      <c r="IJ28" s="187">
        <v>18389671.645999998</v>
      </c>
      <c r="IK28" s="26">
        <v>1</v>
      </c>
    </row>
    <row r="29" spans="1:245" ht="15">
      <c r="A29" s="33" t="s">
        <v>24</v>
      </c>
      <c r="B29" s="153">
        <v>0</v>
      </c>
      <c r="C29" s="153">
        <v>0</v>
      </c>
      <c r="D29" s="8">
        <v>1.0000000003984275</v>
      </c>
      <c r="E29" s="26" t="e">
        <f>(#REF!-C29)/#REF!</f>
        <v>#REF!</v>
      </c>
      <c r="F29" s="25">
        <v>1.0000000002889828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 t="s">
        <v>0</v>
      </c>
      <c r="M29" s="8" t="s">
        <v>0</v>
      </c>
      <c r="N29" s="8" t="s">
        <v>0</v>
      </c>
      <c r="O29" s="8" t="s">
        <v>0</v>
      </c>
      <c r="P29" s="8" t="s">
        <v>0</v>
      </c>
      <c r="Q29" s="8" t="s">
        <v>0</v>
      </c>
      <c r="R29" s="8">
        <v>1</v>
      </c>
      <c r="S29" s="25">
        <v>1.0000000003184757</v>
      </c>
      <c r="T29" s="8">
        <v>0.9514839470034484</v>
      </c>
      <c r="U29" s="100">
        <v>11246940.06</v>
      </c>
      <c r="V29" s="100">
        <v>450630.79</v>
      </c>
      <c r="W29" s="8">
        <f t="shared" si="45"/>
        <v>0.9599330317761114</v>
      </c>
      <c r="X29" s="8">
        <v>1</v>
      </c>
      <c r="Y29" s="8">
        <v>1</v>
      </c>
      <c r="Z29" s="8">
        <v>0.9420733480460143</v>
      </c>
      <c r="AA29" s="100">
        <v>1840056.2159999998</v>
      </c>
      <c r="AB29" s="100">
        <v>89941.83</v>
      </c>
      <c r="AC29" s="8"/>
      <c r="AD29" s="8"/>
      <c r="AE29" s="8"/>
      <c r="AF29" s="8"/>
      <c r="AG29" s="8">
        <f t="shared" si="9"/>
        <v>0.9511200640404781</v>
      </c>
      <c r="AH29" s="8" t="s">
        <v>0</v>
      </c>
      <c r="AI29" s="100">
        <v>0</v>
      </c>
      <c r="AJ29" s="100">
        <v>0</v>
      </c>
      <c r="AK29" s="8" t="s">
        <v>0</v>
      </c>
      <c r="AL29" s="154" t="s">
        <v>0</v>
      </c>
      <c r="AM29" s="154" t="s">
        <v>0</v>
      </c>
      <c r="AN29" s="8" t="s">
        <v>0</v>
      </c>
      <c r="AO29" s="8" t="s">
        <v>0</v>
      </c>
      <c r="AP29" s="8" t="s">
        <v>0</v>
      </c>
      <c r="AQ29" s="8">
        <v>1</v>
      </c>
      <c r="AR29" s="8">
        <v>0.9888953677923102</v>
      </c>
      <c r="AS29" s="100">
        <v>12531976.692</v>
      </c>
      <c r="AT29" s="100">
        <v>-0.12999999999919964</v>
      </c>
      <c r="AU29" s="8">
        <f t="shared" si="46"/>
        <v>1.0000000103734634</v>
      </c>
      <c r="AV29" s="8">
        <v>0.9854476687428194</v>
      </c>
      <c r="AW29" s="100">
        <v>54383618.268</v>
      </c>
      <c r="AX29" s="100">
        <v>0</v>
      </c>
      <c r="AY29" s="26">
        <f t="shared" si="47"/>
        <v>1</v>
      </c>
      <c r="AZ29" s="8">
        <v>0.9463009842314332</v>
      </c>
      <c r="BA29" s="100">
        <v>15876580.115999999</v>
      </c>
      <c r="BB29" s="100">
        <v>103052.47</v>
      </c>
      <c r="BC29" s="8">
        <f t="shared" si="12"/>
        <v>0.9935091518924691</v>
      </c>
      <c r="BD29" s="8">
        <v>1</v>
      </c>
      <c r="BE29" s="154">
        <v>1</v>
      </c>
      <c r="BF29" s="8">
        <v>1</v>
      </c>
      <c r="BG29" s="8" t="s">
        <v>0</v>
      </c>
      <c r="BH29" s="8" t="s">
        <v>0</v>
      </c>
      <c r="BI29" s="154" t="s">
        <v>0</v>
      </c>
      <c r="BJ29" s="8" t="s">
        <v>0</v>
      </c>
      <c r="BK29" s="8" t="s">
        <v>0</v>
      </c>
      <c r="BL29" s="8">
        <v>1</v>
      </c>
      <c r="BM29" s="8">
        <v>1</v>
      </c>
      <c r="BN29" s="8">
        <v>1</v>
      </c>
      <c r="BO29" s="8">
        <v>0.989500092712819</v>
      </c>
      <c r="BP29" s="100">
        <v>73379798.97599998</v>
      </c>
      <c r="BQ29" s="100">
        <f>((BB29)-74544.4)-28508.07</f>
        <v>0</v>
      </c>
      <c r="BR29" s="26">
        <f t="shared" si="57"/>
        <v>1</v>
      </c>
      <c r="BS29" s="8">
        <v>1</v>
      </c>
      <c r="BT29" s="8">
        <v>1</v>
      </c>
      <c r="BU29" s="8">
        <v>1</v>
      </c>
      <c r="BV29" s="8">
        <v>1</v>
      </c>
      <c r="BW29" s="8" t="s">
        <v>0</v>
      </c>
      <c r="BX29" s="8" t="s">
        <v>0</v>
      </c>
      <c r="BY29" s="8" t="s">
        <v>0</v>
      </c>
      <c r="BZ29" s="8" t="s">
        <v>0</v>
      </c>
      <c r="CA29" s="8" t="s">
        <v>0</v>
      </c>
      <c r="CB29" s="100" t="e">
        <f>#REF!+C29+AX29+BQ29</f>
        <v>#REF!</v>
      </c>
      <c r="CC29" s="1">
        <v>1</v>
      </c>
      <c r="CD29" s="1">
        <v>1</v>
      </c>
      <c r="CE29" s="148">
        <v>1</v>
      </c>
      <c r="CF29" s="23">
        <v>1</v>
      </c>
      <c r="CG29" s="100">
        <v>0</v>
      </c>
      <c r="CH29" s="100">
        <v>23533823.952</v>
      </c>
      <c r="CI29" s="8">
        <f t="shared" si="13"/>
        <v>1</v>
      </c>
      <c r="CJ29" s="8">
        <v>1</v>
      </c>
      <c r="CK29" s="8">
        <v>1</v>
      </c>
      <c r="CL29" s="8">
        <v>1</v>
      </c>
      <c r="CM29" s="8" t="s">
        <v>0</v>
      </c>
      <c r="CN29" s="8" t="s">
        <v>0</v>
      </c>
      <c r="CO29" s="8" t="s">
        <v>0</v>
      </c>
      <c r="CP29" s="8" t="s">
        <v>0</v>
      </c>
      <c r="CQ29" s="8" t="s">
        <v>0</v>
      </c>
      <c r="CR29" s="8" t="s">
        <v>0</v>
      </c>
      <c r="CS29" s="8">
        <v>1</v>
      </c>
      <c r="CT29" s="8">
        <v>1</v>
      </c>
      <c r="CU29" s="176">
        <v>113144223.18</v>
      </c>
      <c r="CV29" s="26">
        <f t="shared" si="14"/>
        <v>1</v>
      </c>
      <c r="CW29" s="182">
        <v>1</v>
      </c>
      <c r="CX29" s="182">
        <v>1</v>
      </c>
      <c r="CY29" s="182">
        <f t="shared" si="15"/>
        <v>1</v>
      </c>
      <c r="CZ29" s="187">
        <v>23268666.071999997</v>
      </c>
      <c r="DA29" s="187">
        <v>0</v>
      </c>
      <c r="DB29" s="187">
        <v>7510677.612</v>
      </c>
      <c r="DC29" s="8">
        <f t="shared" si="48"/>
        <v>0.7572495856982338</v>
      </c>
      <c r="DD29" s="100">
        <v>23268666.071999997</v>
      </c>
      <c r="DE29" s="100">
        <v>1823220.1019999995</v>
      </c>
      <c r="DF29" s="182" t="s">
        <v>0</v>
      </c>
      <c r="DG29" s="182" t="s">
        <v>0</v>
      </c>
      <c r="DH29" s="182" t="s">
        <v>0</v>
      </c>
      <c r="DI29" s="182" t="s">
        <v>0</v>
      </c>
      <c r="DJ29" s="182" t="s">
        <v>0</v>
      </c>
      <c r="DK29" s="182" t="s">
        <v>0</v>
      </c>
      <c r="DL29" s="182">
        <v>1</v>
      </c>
      <c r="DM29" s="8">
        <v>1</v>
      </c>
      <c r="DN29" s="26">
        <f t="shared" si="16"/>
        <v>1</v>
      </c>
      <c r="DO29" s="199">
        <v>118689539.19600001</v>
      </c>
      <c r="DP29" s="187">
        <v>0</v>
      </c>
      <c r="DQ29" s="238">
        <v>1</v>
      </c>
      <c r="DR29" s="238">
        <f t="shared" si="17"/>
        <v>0.710362853387</v>
      </c>
      <c r="DS29" s="223">
        <v>19162967.184</v>
      </c>
      <c r="DT29" s="187">
        <v>5550307.135812316</v>
      </c>
      <c r="DU29" s="238">
        <f t="shared" si="18"/>
        <v>0.756166202373</v>
      </c>
      <c r="DV29" s="229">
        <v>15236905.464</v>
      </c>
      <c r="DW29" s="187">
        <v>3715272.5233707055</v>
      </c>
      <c r="DX29" s="238">
        <v>1</v>
      </c>
      <c r="DY29" s="238" t="s">
        <v>0</v>
      </c>
      <c r="DZ29" s="238" t="s">
        <v>0</v>
      </c>
      <c r="EA29" s="238" t="s">
        <v>0</v>
      </c>
      <c r="EB29" s="238" t="s">
        <v>0</v>
      </c>
      <c r="EC29" s="238" t="s">
        <v>0</v>
      </c>
      <c r="ED29" s="187">
        <v>0</v>
      </c>
      <c r="EE29" s="187"/>
      <c r="EF29" s="238" t="s">
        <v>0</v>
      </c>
      <c r="EG29" s="187">
        <v>0</v>
      </c>
      <c r="EH29" s="187">
        <v>0</v>
      </c>
      <c r="EI29" s="187">
        <v>11788775.76</v>
      </c>
      <c r="EJ29" s="238">
        <f t="shared" si="21"/>
        <v>0.9899999997964165</v>
      </c>
      <c r="EK29" s="187">
        <v>117887.76</v>
      </c>
      <c r="EL29" s="187">
        <v>30116133.216</v>
      </c>
      <c r="EM29" s="26">
        <f>(EL29-EN29)/EL29</f>
        <v>0.6909404808630928</v>
      </c>
      <c r="EN29" s="187">
        <v>9307677.649999999</v>
      </c>
      <c r="EO29" s="238">
        <f t="shared" si="23"/>
        <v>0.9168879028702902</v>
      </c>
      <c r="EP29" s="187">
        <v>8804503.59</v>
      </c>
      <c r="EQ29" s="187">
        <v>105935283.71999998</v>
      </c>
      <c r="ER29" s="238">
        <f t="shared" si="24"/>
        <v>0.9168879028702902</v>
      </c>
      <c r="ES29" s="238">
        <f t="shared" si="49"/>
        <v>0.7400873967019596</v>
      </c>
      <c r="ET29" s="187">
        <v>10152463.281999998</v>
      </c>
      <c r="EU29" s="187">
        <v>39061065.732</v>
      </c>
      <c r="EV29" s="187">
        <v>33560964.264</v>
      </c>
      <c r="EW29" s="238">
        <f t="shared" si="26"/>
        <v>1.0000000000595932</v>
      </c>
      <c r="EX29" s="187">
        <v>-0.0020000040531158447</v>
      </c>
      <c r="EY29" s="187">
        <v>40661845.896</v>
      </c>
      <c r="EZ29" s="238">
        <f t="shared" si="50"/>
        <v>0.872950959501123</v>
      </c>
      <c r="FA29" s="187">
        <v>5166048.505999997</v>
      </c>
      <c r="FB29" s="187">
        <v>8596670.976</v>
      </c>
      <c r="FC29" s="238">
        <f t="shared" si="51"/>
        <v>0.8584312393253563</v>
      </c>
      <c r="FD29" s="187">
        <v>1217020.0559999999</v>
      </c>
      <c r="FE29" s="26" t="s">
        <v>0</v>
      </c>
      <c r="FF29" s="26" t="s">
        <v>0</v>
      </c>
      <c r="FG29" s="26" t="s">
        <v>0</v>
      </c>
      <c r="FH29" s="26" t="s">
        <v>0</v>
      </c>
      <c r="FI29" s="187">
        <v>0</v>
      </c>
      <c r="FJ29" s="187">
        <v>0</v>
      </c>
      <c r="FK29" s="26" t="s">
        <v>0</v>
      </c>
      <c r="FL29" s="26" t="s">
        <v>0</v>
      </c>
      <c r="FM29" s="26">
        <v>1</v>
      </c>
      <c r="FN29" s="26">
        <f>(FP29-FO29)/FP29</f>
        <v>0.9371948276022688</v>
      </c>
      <c r="FO29" s="187">
        <v>2277209.327999994</v>
      </c>
      <c r="FP29" s="187">
        <v>36258308.68799999</v>
      </c>
      <c r="FQ29" s="26">
        <f t="shared" si="34"/>
        <v>0.8920089699768186</v>
      </c>
      <c r="FR29" s="187">
        <f t="shared" si="53"/>
        <v>18812741.169999987</v>
      </c>
      <c r="FS29" s="187">
        <v>174206516.652</v>
      </c>
      <c r="FT29" s="238">
        <f t="shared" si="35"/>
        <v>0.839280342961</v>
      </c>
      <c r="FU29" s="187">
        <v>7634362.599331088</v>
      </c>
      <c r="FV29" s="187">
        <v>47501113.056</v>
      </c>
      <c r="FW29" s="238">
        <v>1</v>
      </c>
      <c r="FX29" s="238">
        <v>1</v>
      </c>
      <c r="FY29" s="26">
        <f t="shared" si="58"/>
        <v>0.887270225835</v>
      </c>
      <c r="FZ29" s="187">
        <v>2297769.564</v>
      </c>
      <c r="GA29" s="187">
        <v>259027.0440329304</v>
      </c>
      <c r="GB29" s="187">
        <v>7893389.628032938</v>
      </c>
      <c r="GC29" s="26" t="s">
        <v>0</v>
      </c>
      <c r="GD29" s="100"/>
      <c r="GE29" s="100">
        <v>0</v>
      </c>
      <c r="GF29" s="26" t="s">
        <v>0</v>
      </c>
      <c r="GG29" s="26" t="s">
        <v>0</v>
      </c>
      <c r="GH29" s="26" t="s">
        <v>0</v>
      </c>
      <c r="GI29" s="26" t="s">
        <v>0</v>
      </c>
      <c r="GJ29" s="26" t="s">
        <v>0</v>
      </c>
      <c r="GK29" s="26" t="s">
        <v>0</v>
      </c>
      <c r="GL29" s="26">
        <f t="shared" si="37"/>
        <v>0.9800637222262802</v>
      </c>
      <c r="GM29" s="100">
        <v>39083728.008</v>
      </c>
      <c r="GN29" s="100">
        <v>779184.0579999983</v>
      </c>
      <c r="GO29" s="26">
        <f t="shared" si="38"/>
        <v>0.9480117555341617</v>
      </c>
      <c r="GP29" s="100">
        <v>166817975.688</v>
      </c>
      <c r="GQ29" s="187">
        <f t="shared" si="54"/>
        <v>8672573.701364018</v>
      </c>
      <c r="GR29" s="26">
        <f>(GS29-GT29)/GS29</f>
        <v>0.8837325275219955</v>
      </c>
      <c r="GS29" s="100">
        <v>53027090.076</v>
      </c>
      <c r="GT29" s="100">
        <v>6165325.735999994</v>
      </c>
      <c r="GU29" s="26">
        <v>1</v>
      </c>
      <c r="GV29" s="26">
        <v>1</v>
      </c>
      <c r="GW29" s="291"/>
      <c r="GX29" s="26" t="s">
        <v>0</v>
      </c>
      <c r="GY29" s="100">
        <v>0</v>
      </c>
      <c r="GZ29" s="100">
        <v>0</v>
      </c>
      <c r="HA29" s="26" t="s">
        <v>0</v>
      </c>
      <c r="HB29" s="100">
        <v>0</v>
      </c>
      <c r="HC29" s="26">
        <v>1</v>
      </c>
      <c r="HD29" s="26">
        <v>1</v>
      </c>
      <c r="HE29" s="26">
        <v>1</v>
      </c>
      <c r="HF29" s="26">
        <v>1</v>
      </c>
      <c r="HG29" s="26">
        <v>1</v>
      </c>
      <c r="HH29" s="26">
        <v>1</v>
      </c>
      <c r="HI29" s="26">
        <v>1</v>
      </c>
      <c r="HJ29" s="26">
        <f t="shared" si="6"/>
        <v>0.9645533017085496</v>
      </c>
      <c r="HK29" s="187">
        <v>173932299.28800002</v>
      </c>
      <c r="HL29" s="187">
        <f t="shared" si="55"/>
        <v>6165325.735999994</v>
      </c>
      <c r="HM29" s="26">
        <v>1</v>
      </c>
      <c r="HN29" s="187"/>
      <c r="HO29" s="26">
        <v>1</v>
      </c>
      <c r="HP29" s="26">
        <v>1</v>
      </c>
      <c r="HQ29" s="26">
        <v>1</v>
      </c>
      <c r="HR29" s="26" t="s">
        <v>0</v>
      </c>
      <c r="HS29" s="26" t="s">
        <v>0</v>
      </c>
      <c r="HT29" s="26" t="s">
        <v>0</v>
      </c>
      <c r="HU29" s="26" t="s">
        <v>0</v>
      </c>
      <c r="HV29" s="26" t="s">
        <v>0</v>
      </c>
      <c r="HW29" s="26" t="s">
        <v>0</v>
      </c>
      <c r="HX29" s="26">
        <v>1</v>
      </c>
      <c r="HY29" s="26">
        <f>(HZ29-IA29)/HZ29</f>
        <v>1</v>
      </c>
      <c r="HZ29" s="187">
        <v>43862281.152</v>
      </c>
      <c r="IA29" s="187"/>
      <c r="IB29" s="187">
        <v>182764919.51999998</v>
      </c>
      <c r="IC29" s="26">
        <f t="shared" si="52"/>
        <v>1</v>
      </c>
      <c r="ID29" s="26">
        <f>(IE29-IF29)/IE29</f>
        <v>0.9699992151349671</v>
      </c>
      <c r="IE29" s="187">
        <v>43638942.444</v>
      </c>
      <c r="IF29" s="187">
        <v>1309202.5239999965</v>
      </c>
      <c r="IG29" s="26">
        <v>1</v>
      </c>
      <c r="IH29" s="26">
        <f>(II29-IJ29)/II29</f>
        <v>0.9198722753136622</v>
      </c>
      <c r="II29" s="7">
        <v>25801088.376</v>
      </c>
      <c r="IJ29" s="187">
        <v>2067382.5059999973</v>
      </c>
      <c r="IK29" s="26">
        <v>1</v>
      </c>
    </row>
    <row r="30" spans="1:245" ht="15">
      <c r="A30" s="33" t="s">
        <v>25</v>
      </c>
      <c r="B30" s="153">
        <v>0</v>
      </c>
      <c r="C30" s="153">
        <v>0</v>
      </c>
      <c r="D30" s="8">
        <v>1.000000000558331</v>
      </c>
      <c r="E30" s="26" t="e">
        <f>(#REF!-C30)/#REF!</f>
        <v>#REF!</v>
      </c>
      <c r="F30" s="25">
        <v>0.9999999904844057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 t="s">
        <v>0</v>
      </c>
      <c r="O30" s="8" t="s">
        <v>0</v>
      </c>
      <c r="P30" s="8" t="s">
        <v>0</v>
      </c>
      <c r="Q30" s="8">
        <v>1</v>
      </c>
      <c r="R30" s="8">
        <v>1</v>
      </c>
      <c r="S30" s="25">
        <v>1.0000000000393747</v>
      </c>
      <c r="T30" s="8">
        <v>0.9514839474458917</v>
      </c>
      <c r="U30" s="100">
        <v>14116936.188</v>
      </c>
      <c r="V30" s="100">
        <v>0</v>
      </c>
      <c r="W30" s="8">
        <f t="shared" si="45"/>
        <v>1</v>
      </c>
      <c r="X30" s="8">
        <v>1</v>
      </c>
      <c r="Y30" s="8">
        <v>1</v>
      </c>
      <c r="Z30" s="8">
        <v>0.9420733465247612</v>
      </c>
      <c r="AA30" s="100">
        <v>7522703.52</v>
      </c>
      <c r="AB30" s="100">
        <v>0</v>
      </c>
      <c r="AC30" s="8"/>
      <c r="AD30" s="8"/>
      <c r="AE30" s="8"/>
      <c r="AF30" s="8"/>
      <c r="AG30" s="8">
        <f t="shared" si="9"/>
        <v>1</v>
      </c>
      <c r="AH30" s="8" t="s">
        <v>0</v>
      </c>
      <c r="AI30" s="100">
        <v>0</v>
      </c>
      <c r="AJ30" s="100">
        <v>0</v>
      </c>
      <c r="AK30" s="8" t="s">
        <v>0</v>
      </c>
      <c r="AL30" s="154" t="s">
        <v>0</v>
      </c>
      <c r="AM30" s="154" t="s">
        <v>0</v>
      </c>
      <c r="AN30" s="8" t="s">
        <v>0</v>
      </c>
      <c r="AO30" s="8">
        <v>1</v>
      </c>
      <c r="AP30" s="8" t="s">
        <v>0</v>
      </c>
      <c r="AQ30" s="8">
        <v>1</v>
      </c>
      <c r="AR30" s="8">
        <v>0.9888953678969606</v>
      </c>
      <c r="AS30" s="100">
        <v>29097746.328</v>
      </c>
      <c r="AT30" s="100">
        <v>-0.10999999999989996</v>
      </c>
      <c r="AU30" s="8">
        <f t="shared" si="46"/>
        <v>1.0000000037803616</v>
      </c>
      <c r="AV30" s="8">
        <v>0.9898314353220724</v>
      </c>
      <c r="AW30" s="100">
        <v>141984918.396</v>
      </c>
      <c r="AX30" s="100">
        <f t="shared" si="56"/>
        <v>-0.10999999999989996</v>
      </c>
      <c r="AY30" s="23">
        <f t="shared" si="47"/>
        <v>1.0000000007747303</v>
      </c>
      <c r="AZ30" s="1">
        <v>0.9463009846143775</v>
      </c>
      <c r="BA30" s="12">
        <v>31815948.983999997</v>
      </c>
      <c r="BB30" s="12">
        <v>0</v>
      </c>
      <c r="BC30" s="1">
        <f t="shared" si="12"/>
        <v>1</v>
      </c>
      <c r="BD30" s="1">
        <v>1</v>
      </c>
      <c r="BE30" s="147">
        <v>1</v>
      </c>
      <c r="BF30" s="1">
        <v>1</v>
      </c>
      <c r="BG30" s="1" t="s">
        <v>0</v>
      </c>
      <c r="BH30" s="1">
        <v>1</v>
      </c>
      <c r="BI30" s="147" t="s">
        <v>0</v>
      </c>
      <c r="BJ30" s="1" t="s">
        <v>0</v>
      </c>
      <c r="BK30" s="1" t="s">
        <v>0</v>
      </c>
      <c r="BL30" s="1">
        <v>1</v>
      </c>
      <c r="BM30" s="1">
        <v>1</v>
      </c>
      <c r="BN30" s="1">
        <v>1</v>
      </c>
      <c r="BO30" s="1">
        <v>0.9942023347975554</v>
      </c>
      <c r="BP30" s="12">
        <v>266315687.79599997</v>
      </c>
      <c r="BQ30" s="12">
        <f>BB30</f>
        <v>0</v>
      </c>
      <c r="BR30" s="23">
        <f t="shared" si="57"/>
        <v>1</v>
      </c>
      <c r="BS30" s="1">
        <v>1</v>
      </c>
      <c r="BT30" s="1">
        <v>1</v>
      </c>
      <c r="BU30" s="1">
        <v>1</v>
      </c>
      <c r="BV30" s="1">
        <v>1</v>
      </c>
      <c r="BW30" s="1" t="s">
        <v>0</v>
      </c>
      <c r="BX30" s="1" t="s">
        <v>0</v>
      </c>
      <c r="BY30" s="1" t="s">
        <v>0</v>
      </c>
      <c r="BZ30" s="1" t="s">
        <v>0</v>
      </c>
      <c r="CA30" s="1" t="s">
        <v>0</v>
      </c>
      <c r="CB30" s="12" t="e">
        <f>#REF!+C30+AX30+BQ30</f>
        <v>#REF!</v>
      </c>
      <c r="CC30" s="1">
        <v>1</v>
      </c>
      <c r="CD30" s="1">
        <v>1</v>
      </c>
      <c r="CE30" s="148">
        <v>1</v>
      </c>
      <c r="CF30" s="23">
        <v>1</v>
      </c>
      <c r="CG30" s="100">
        <v>0</v>
      </c>
      <c r="CH30" s="100">
        <v>61149704.34</v>
      </c>
      <c r="CI30" s="8">
        <f t="shared" si="13"/>
        <v>1</v>
      </c>
      <c r="CJ30" s="8">
        <v>1</v>
      </c>
      <c r="CK30" s="8">
        <v>1</v>
      </c>
      <c r="CL30" s="8">
        <v>1</v>
      </c>
      <c r="CM30" s="8" t="s">
        <v>0</v>
      </c>
      <c r="CN30" s="8" t="s">
        <v>0</v>
      </c>
      <c r="CO30" s="8" t="s">
        <v>0</v>
      </c>
      <c r="CP30" s="8" t="s">
        <v>0</v>
      </c>
      <c r="CQ30" s="8" t="s">
        <v>0</v>
      </c>
      <c r="CR30" s="8">
        <v>1</v>
      </c>
      <c r="CS30" s="8">
        <v>1</v>
      </c>
      <c r="CT30" s="8">
        <v>1</v>
      </c>
      <c r="CU30" s="176">
        <v>277049454.336</v>
      </c>
      <c r="CV30" s="26">
        <f t="shared" si="14"/>
        <v>1</v>
      </c>
      <c r="CW30" s="182">
        <v>1</v>
      </c>
      <c r="CX30" s="182">
        <v>1</v>
      </c>
      <c r="CY30" s="182">
        <f t="shared" si="15"/>
        <v>1</v>
      </c>
      <c r="CZ30" s="187">
        <v>66140827.404</v>
      </c>
      <c r="DA30" s="187">
        <v>0</v>
      </c>
      <c r="DB30" s="187">
        <v>7858555.704</v>
      </c>
      <c r="DC30" s="8">
        <f t="shared" si="48"/>
        <v>0.7572495906558252</v>
      </c>
      <c r="DD30" s="100">
        <v>66140827.404</v>
      </c>
      <c r="DE30" s="100">
        <v>1907667.6139999998</v>
      </c>
      <c r="DF30" s="182" t="s">
        <v>0</v>
      </c>
      <c r="DG30" s="182" t="s">
        <v>0</v>
      </c>
      <c r="DH30" s="182" t="s">
        <v>0</v>
      </c>
      <c r="DI30" s="182">
        <v>1</v>
      </c>
      <c r="DJ30" s="182" t="s">
        <v>0</v>
      </c>
      <c r="DK30" s="182" t="s">
        <v>0</v>
      </c>
      <c r="DL30" s="182" t="s">
        <v>0</v>
      </c>
      <c r="DM30" s="8">
        <v>1</v>
      </c>
      <c r="DN30" s="26">
        <f t="shared" si="16"/>
        <v>1</v>
      </c>
      <c r="DO30" s="199">
        <v>217638134.84399995</v>
      </c>
      <c r="DP30" s="187">
        <v>0</v>
      </c>
      <c r="DQ30" s="238">
        <v>1</v>
      </c>
      <c r="DR30" s="238">
        <f t="shared" si="17"/>
        <v>0.710362853387</v>
      </c>
      <c r="DS30" s="223">
        <v>48880382.484</v>
      </c>
      <c r="DT30" s="187">
        <v>14157574.508017823</v>
      </c>
      <c r="DU30" s="238">
        <f t="shared" si="18"/>
        <v>0.756166202373</v>
      </c>
      <c r="DV30" s="229">
        <v>53376287.664</v>
      </c>
      <c r="DW30" s="187">
        <v>13014942.924344309</v>
      </c>
      <c r="DX30" s="238">
        <v>1</v>
      </c>
      <c r="DY30" s="238" t="s">
        <v>0</v>
      </c>
      <c r="DZ30" s="238" t="s">
        <v>0</v>
      </c>
      <c r="EA30" s="238" t="s">
        <v>0</v>
      </c>
      <c r="EB30" s="238" t="s">
        <v>0</v>
      </c>
      <c r="EC30" s="238" t="s">
        <v>0</v>
      </c>
      <c r="ED30" s="187">
        <v>0</v>
      </c>
      <c r="EE30" s="187"/>
      <c r="EF30" s="238">
        <f>(EH30-EG30)/EH30</f>
        <v>0.7889251763662477</v>
      </c>
      <c r="EG30" s="187">
        <v>7084947.621999998</v>
      </c>
      <c r="EH30" s="187">
        <v>33566047.812</v>
      </c>
      <c r="EI30" s="187">
        <v>76582502.676</v>
      </c>
      <c r="EJ30" s="238">
        <f t="shared" si="21"/>
        <v>0.9899999998793458</v>
      </c>
      <c r="EK30" s="187">
        <v>765825.0359999985</v>
      </c>
      <c r="EL30" s="187">
        <v>95048141.736</v>
      </c>
      <c r="EM30" s="26">
        <f>(EL30-EN30)/EL30</f>
        <v>0.6909404808608283</v>
      </c>
      <c r="EN30" s="187">
        <v>29375532.979999997</v>
      </c>
      <c r="EO30" s="238">
        <f t="shared" si="23"/>
        <v>0.9170941471642264</v>
      </c>
      <c r="EP30" s="187">
        <v>27787488.49</v>
      </c>
      <c r="EQ30" s="187">
        <v>335169201.444</v>
      </c>
      <c r="ER30" s="238">
        <f t="shared" si="24"/>
        <v>0.9170941471642264</v>
      </c>
      <c r="ES30" s="238">
        <f t="shared" si="49"/>
        <v>0.7400873968392606</v>
      </c>
      <c r="ET30" s="187">
        <v>20569967.989999995</v>
      </c>
      <c r="EU30" s="187">
        <v>79141864.38</v>
      </c>
      <c r="EV30" s="187">
        <v>84906878.172</v>
      </c>
      <c r="EW30" s="238">
        <f t="shared" si="26"/>
        <v>0.9999999999528897</v>
      </c>
      <c r="EX30" s="187">
        <v>0.003999993205070496</v>
      </c>
      <c r="EY30" s="187">
        <v>142881566.016</v>
      </c>
      <c r="EZ30" s="238">
        <f t="shared" si="50"/>
        <v>0.8729509595102897</v>
      </c>
      <c r="FA30" s="187">
        <v>18152965.86600001</v>
      </c>
      <c r="FB30" s="187">
        <v>20405107.344</v>
      </c>
      <c r="FC30" s="238">
        <f t="shared" si="51"/>
        <v>0.8584312382532301</v>
      </c>
      <c r="FD30" s="187">
        <v>2888725.78</v>
      </c>
      <c r="FE30" s="26" t="s">
        <v>0</v>
      </c>
      <c r="FF30" s="26" t="s">
        <v>0</v>
      </c>
      <c r="FG30" s="26" t="s">
        <v>0</v>
      </c>
      <c r="FH30" s="26" t="s">
        <v>0</v>
      </c>
      <c r="FI30" s="187">
        <v>0</v>
      </c>
      <c r="FJ30" s="187">
        <v>0</v>
      </c>
      <c r="FK30" s="26" t="s">
        <v>0</v>
      </c>
      <c r="FL30" s="26">
        <v>1</v>
      </c>
      <c r="FM30" s="26">
        <v>1</v>
      </c>
      <c r="FN30" s="26">
        <f>(FP30-FO30)/FP30</f>
        <v>0.9371948275748875</v>
      </c>
      <c r="FO30" s="187">
        <v>6560357.109999999</v>
      </c>
      <c r="FP30" s="187">
        <v>104455681.86</v>
      </c>
      <c r="FQ30" s="26">
        <f t="shared" si="34"/>
        <v>0.9124546067884706</v>
      </c>
      <c r="FR30" s="187">
        <f t="shared" si="53"/>
        <v>48172016.75</v>
      </c>
      <c r="FS30" s="187">
        <v>550251874.86</v>
      </c>
      <c r="FT30" s="238">
        <f t="shared" si="35"/>
        <v>0.839280342961</v>
      </c>
      <c r="FU30" s="187">
        <v>14304341.165933684</v>
      </c>
      <c r="FV30" s="187">
        <v>89001814.896</v>
      </c>
      <c r="FW30" s="238">
        <v>1</v>
      </c>
      <c r="FX30" s="238">
        <v>1</v>
      </c>
      <c r="FY30" s="26"/>
      <c r="FZ30" s="187">
        <v>0</v>
      </c>
      <c r="GA30" s="187">
        <v>0</v>
      </c>
      <c r="GB30" s="187">
        <v>14304341.169999987</v>
      </c>
      <c r="GC30" s="26" t="s">
        <v>0</v>
      </c>
      <c r="GD30" s="100"/>
      <c r="GE30" s="100">
        <v>0</v>
      </c>
      <c r="GF30" s="26" t="s">
        <v>0</v>
      </c>
      <c r="GG30" s="26" t="s">
        <v>0</v>
      </c>
      <c r="GH30" s="26" t="s">
        <v>0</v>
      </c>
      <c r="GI30" s="26" t="s">
        <v>0</v>
      </c>
      <c r="GJ30" s="26" t="s">
        <v>0</v>
      </c>
      <c r="GK30" s="26" t="s">
        <v>0</v>
      </c>
      <c r="GL30" s="26" t="s">
        <v>0</v>
      </c>
      <c r="GM30" s="100">
        <v>0</v>
      </c>
      <c r="GN30" s="100">
        <v>0</v>
      </c>
      <c r="GO30" s="26">
        <f t="shared" si="38"/>
        <v>0.9221296679225222</v>
      </c>
      <c r="GP30" s="100">
        <v>183694364.51999998</v>
      </c>
      <c r="GQ30" s="187">
        <f t="shared" si="54"/>
        <v>14304341.165933684</v>
      </c>
      <c r="GR30" s="26">
        <f>(GS30-GT30)/GS30</f>
        <v>0.8837325272445182</v>
      </c>
      <c r="GS30" s="100">
        <v>35398552.944</v>
      </c>
      <c r="GT30" s="100">
        <v>4115700.29</v>
      </c>
      <c r="GU30" s="26">
        <v>1</v>
      </c>
      <c r="GV30" s="26">
        <v>1</v>
      </c>
      <c r="GW30" s="291"/>
      <c r="GX30" s="26" t="s">
        <v>0</v>
      </c>
      <c r="GY30" s="100">
        <v>0</v>
      </c>
      <c r="GZ30" s="100">
        <v>0</v>
      </c>
      <c r="HA30" s="26" t="s">
        <v>0</v>
      </c>
      <c r="HB30" s="100">
        <v>0</v>
      </c>
      <c r="HC30" s="26">
        <v>1</v>
      </c>
      <c r="HD30" s="26">
        <v>1</v>
      </c>
      <c r="HE30" s="26">
        <v>1</v>
      </c>
      <c r="HF30" s="26">
        <v>1</v>
      </c>
      <c r="HG30" s="26">
        <v>1</v>
      </c>
      <c r="HH30" s="26">
        <v>1</v>
      </c>
      <c r="HI30" s="26">
        <v>1</v>
      </c>
      <c r="HJ30" s="26">
        <f t="shared" si="6"/>
        <v>0.9844531425421392</v>
      </c>
      <c r="HK30" s="187">
        <v>264728759.56800002</v>
      </c>
      <c r="HL30" s="187">
        <f t="shared" si="55"/>
        <v>4115700.29</v>
      </c>
      <c r="HM30" s="26">
        <v>1</v>
      </c>
      <c r="HN30" s="187"/>
      <c r="HO30" s="26">
        <v>1</v>
      </c>
      <c r="HP30" s="26">
        <v>1</v>
      </c>
      <c r="HQ30" s="26">
        <v>1</v>
      </c>
      <c r="HR30" s="26" t="s">
        <v>0</v>
      </c>
      <c r="HS30" s="26" t="s">
        <v>0</v>
      </c>
      <c r="HT30" s="26" t="s">
        <v>0</v>
      </c>
      <c r="HU30" s="26" t="s">
        <v>0</v>
      </c>
      <c r="HV30" s="26" t="s">
        <v>0</v>
      </c>
      <c r="HW30" s="26" t="s">
        <v>0</v>
      </c>
      <c r="HX30" s="26">
        <v>1</v>
      </c>
      <c r="HY30" s="26">
        <f>(HZ30-IA30)/HZ30</f>
        <v>1</v>
      </c>
      <c r="HZ30" s="187">
        <v>108535275.336</v>
      </c>
      <c r="IA30" s="187"/>
      <c r="IB30" s="187">
        <v>482368041.564</v>
      </c>
      <c r="IC30" s="26">
        <f t="shared" si="52"/>
        <v>1</v>
      </c>
      <c r="ID30" s="26">
        <f>(IE30-IF30)/IE30</f>
        <v>0.969999215188474</v>
      </c>
      <c r="IE30" s="187">
        <v>87859056.24</v>
      </c>
      <c r="IF30" s="187">
        <v>2635840.6400000006</v>
      </c>
      <c r="IG30" s="26">
        <v>1</v>
      </c>
      <c r="IH30" s="26">
        <f>(II30-IJ30)/II30</f>
        <v>0.9198722752982239</v>
      </c>
      <c r="II30" s="7">
        <v>79490198.676</v>
      </c>
      <c r="IJ30" s="187">
        <v>6369368.756000012</v>
      </c>
      <c r="IK30" s="26">
        <v>1</v>
      </c>
    </row>
    <row r="31" spans="1:245" ht="15" customHeight="1">
      <c r="A31" s="33" t="s">
        <v>26</v>
      </c>
      <c r="B31" s="153">
        <v>0</v>
      </c>
      <c r="C31" s="153">
        <v>0</v>
      </c>
      <c r="D31" s="8" t="s">
        <v>0</v>
      </c>
      <c r="E31" s="26" t="s">
        <v>0</v>
      </c>
      <c r="F31" s="25" t="s">
        <v>0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>
        <v>1</v>
      </c>
      <c r="O31" s="8">
        <v>1</v>
      </c>
      <c r="P31" s="8">
        <v>1</v>
      </c>
      <c r="Q31" s="8">
        <v>1</v>
      </c>
      <c r="R31" s="8">
        <v>1</v>
      </c>
      <c r="S31" s="25">
        <v>1.000000000067461</v>
      </c>
      <c r="T31" s="8">
        <v>0.9514839447871396</v>
      </c>
      <c r="U31" s="100">
        <v>6864816.863999999</v>
      </c>
      <c r="V31" s="100">
        <v>275052.44</v>
      </c>
      <c r="W31" s="8">
        <f t="shared" si="45"/>
        <v>0.9599330258258728</v>
      </c>
      <c r="X31" s="8">
        <v>1</v>
      </c>
      <c r="Y31" s="8">
        <v>1</v>
      </c>
      <c r="Z31" s="8">
        <v>0.9420733467233766</v>
      </c>
      <c r="AA31" s="100">
        <v>11032257.239999998</v>
      </c>
      <c r="AB31" s="100">
        <v>539255.71</v>
      </c>
      <c r="AC31" s="8"/>
      <c r="AD31" s="8"/>
      <c r="AE31" s="8"/>
      <c r="AF31" s="8"/>
      <c r="AG31" s="8">
        <f t="shared" si="9"/>
        <v>0.9511200928088583</v>
      </c>
      <c r="AH31" s="8">
        <v>0.9673738694216728</v>
      </c>
      <c r="AI31" s="100">
        <v>9174969.348</v>
      </c>
      <c r="AJ31" s="100">
        <v>270078.06</v>
      </c>
      <c r="AK31" s="8">
        <v>1</v>
      </c>
      <c r="AL31" s="154">
        <v>1</v>
      </c>
      <c r="AM31" s="154">
        <v>1</v>
      </c>
      <c r="AN31" s="8" t="s">
        <v>0</v>
      </c>
      <c r="AO31" s="8" t="s">
        <v>0</v>
      </c>
      <c r="AP31" s="8">
        <f>(AI31-AJ31)/AI31</f>
        <v>0.9705636008409256</v>
      </c>
      <c r="AQ31" s="8">
        <v>1</v>
      </c>
      <c r="AR31" s="8">
        <v>0.9888953677792387</v>
      </c>
      <c r="AS31" s="100">
        <v>9340714.752</v>
      </c>
      <c r="AT31" s="100">
        <v>0</v>
      </c>
      <c r="AU31" s="8">
        <f t="shared" si="46"/>
        <v>1</v>
      </c>
      <c r="AV31" s="8">
        <v>0.9844283946686043</v>
      </c>
      <c r="AW31" s="100">
        <v>88313600.60399999</v>
      </c>
      <c r="AX31" s="100">
        <v>1084386.21</v>
      </c>
      <c r="AY31" s="23">
        <f t="shared" si="47"/>
        <v>0.9877211867415258</v>
      </c>
      <c r="AZ31" s="1">
        <v>0.9463009843834485</v>
      </c>
      <c r="BA31" s="12">
        <v>14420683.752</v>
      </c>
      <c r="BB31" s="12">
        <v>93602.45</v>
      </c>
      <c r="BC31" s="1">
        <f t="shared" si="12"/>
        <v>0.9935091531296484</v>
      </c>
      <c r="BD31" s="1">
        <v>1</v>
      </c>
      <c r="BE31" s="147">
        <v>1</v>
      </c>
      <c r="BF31" s="1">
        <v>1</v>
      </c>
      <c r="BG31" s="1">
        <v>1</v>
      </c>
      <c r="BH31" s="1" t="s">
        <v>0</v>
      </c>
      <c r="BI31" s="147">
        <v>1</v>
      </c>
      <c r="BJ31" s="1">
        <v>1</v>
      </c>
      <c r="BK31" s="1" t="s">
        <v>0</v>
      </c>
      <c r="BL31" s="1">
        <v>1</v>
      </c>
      <c r="BM31" s="1">
        <v>1</v>
      </c>
      <c r="BN31" s="1">
        <v>1</v>
      </c>
      <c r="BO31" s="1">
        <v>0.9938970093328324</v>
      </c>
      <c r="BP31" s="12">
        <v>114669559.91999999</v>
      </c>
      <c r="BQ31" s="12">
        <f>(BB31)-10700.25</f>
        <v>82902.2</v>
      </c>
      <c r="BR31" s="23">
        <f t="shared" si="57"/>
        <v>0.9992770339394531</v>
      </c>
      <c r="BS31" s="1">
        <v>1</v>
      </c>
      <c r="BT31" s="1">
        <v>1</v>
      </c>
      <c r="BU31" s="1">
        <v>1</v>
      </c>
      <c r="BV31" s="1">
        <v>1</v>
      </c>
      <c r="BW31" s="1">
        <v>1</v>
      </c>
      <c r="BX31" s="1">
        <v>1</v>
      </c>
      <c r="BY31" s="1">
        <v>1</v>
      </c>
      <c r="BZ31" s="1">
        <v>1</v>
      </c>
      <c r="CA31" s="1" t="s">
        <v>0</v>
      </c>
      <c r="CB31" s="12" t="e">
        <f>#REF!+C31+AX31+BQ31</f>
        <v>#REF!</v>
      </c>
      <c r="CC31" s="1">
        <v>1</v>
      </c>
      <c r="CD31" s="1">
        <v>1</v>
      </c>
      <c r="CE31" s="148">
        <v>1</v>
      </c>
      <c r="CF31" s="23">
        <v>1</v>
      </c>
      <c r="CG31" s="100">
        <v>2429137.833999999</v>
      </c>
      <c r="CH31" s="100">
        <v>12289685.364</v>
      </c>
      <c r="CI31" s="8">
        <f t="shared" si="13"/>
        <v>0.8023433666482921</v>
      </c>
      <c r="CJ31" s="8">
        <v>1</v>
      </c>
      <c r="CK31" s="8">
        <v>1</v>
      </c>
      <c r="CL31" s="8">
        <v>1</v>
      </c>
      <c r="CM31" s="8" t="s">
        <v>0</v>
      </c>
      <c r="CN31" s="8">
        <v>1</v>
      </c>
      <c r="CO31" s="8">
        <v>1</v>
      </c>
      <c r="CP31" s="8">
        <v>1</v>
      </c>
      <c r="CQ31" s="8">
        <v>1</v>
      </c>
      <c r="CR31" s="8">
        <v>1</v>
      </c>
      <c r="CS31" s="8">
        <v>1</v>
      </c>
      <c r="CT31" s="8">
        <v>1</v>
      </c>
      <c r="CU31" s="176">
        <v>62714281.52399999</v>
      </c>
      <c r="CV31" s="26">
        <f t="shared" si="14"/>
        <v>0.9612665923140585</v>
      </c>
      <c r="CW31" s="182">
        <v>1</v>
      </c>
      <c r="CX31" s="182">
        <v>1</v>
      </c>
      <c r="CY31" s="182">
        <f t="shared" si="15"/>
        <v>0.9598871734734481</v>
      </c>
      <c r="CZ31" s="187">
        <v>25515391.176</v>
      </c>
      <c r="DA31" s="187">
        <v>1023494.46</v>
      </c>
      <c r="DB31" s="187">
        <v>9762019.008</v>
      </c>
      <c r="DC31" s="8">
        <f t="shared" si="48"/>
        <v>0.7441846224686228</v>
      </c>
      <c r="DD31" s="100">
        <v>25515391.176</v>
      </c>
      <c r="DE31" s="100">
        <v>2497274.5779999997</v>
      </c>
      <c r="DF31" s="182">
        <v>1</v>
      </c>
      <c r="DG31" s="182">
        <v>1</v>
      </c>
      <c r="DH31" s="182">
        <v>1</v>
      </c>
      <c r="DI31" s="182">
        <v>1</v>
      </c>
      <c r="DJ31" s="182">
        <v>1</v>
      </c>
      <c r="DK31" s="182">
        <v>1</v>
      </c>
      <c r="DL31" s="182">
        <v>1</v>
      </c>
      <c r="DM31" s="8">
        <v>1</v>
      </c>
      <c r="DN31" s="26">
        <f t="shared" si="16"/>
        <v>0.9720038009321417</v>
      </c>
      <c r="DO31" s="199">
        <v>125758822.88399999</v>
      </c>
      <c r="DP31" s="187">
        <v>3520769.04</v>
      </c>
      <c r="DQ31" s="238">
        <v>1</v>
      </c>
      <c r="DR31" s="238">
        <f t="shared" si="17"/>
        <v>0.710362853387</v>
      </c>
      <c r="DS31" s="223">
        <v>17340052.596</v>
      </c>
      <c r="DT31" s="187">
        <v>5022323.356024783</v>
      </c>
      <c r="DU31" s="238">
        <f t="shared" si="18"/>
        <v>0</v>
      </c>
      <c r="DV31" s="229">
        <v>7243271.496</v>
      </c>
      <c r="DW31" s="187">
        <v>7243271.496</v>
      </c>
      <c r="DX31" s="238" t="s">
        <v>0</v>
      </c>
      <c r="DY31" s="238" t="s">
        <v>0</v>
      </c>
      <c r="DZ31" s="238" t="s">
        <v>0</v>
      </c>
      <c r="EA31" s="238" t="s">
        <v>0</v>
      </c>
      <c r="EB31" s="238" t="s">
        <v>0</v>
      </c>
      <c r="EC31" s="238" t="s">
        <v>0</v>
      </c>
      <c r="ED31" s="187">
        <v>0</v>
      </c>
      <c r="EE31" s="187"/>
      <c r="EF31" s="238" t="s">
        <v>0</v>
      </c>
      <c r="EG31" s="187">
        <v>0</v>
      </c>
      <c r="EH31" s="187"/>
      <c r="EI31" s="187">
        <v>0</v>
      </c>
      <c r="EJ31" s="238"/>
      <c r="EK31" s="187"/>
      <c r="EL31" s="187"/>
      <c r="EM31" s="26"/>
      <c r="EN31" s="187"/>
      <c r="EO31" s="238">
        <f t="shared" si="23"/>
        <v>0.7664915405024669</v>
      </c>
      <c r="EP31" s="187">
        <f>EN31+EK31+EG31+ED31+DW31+DT31</f>
        <v>12265594.852024782</v>
      </c>
      <c r="EQ31" s="187">
        <v>52527411.12</v>
      </c>
      <c r="ER31" s="238">
        <f t="shared" si="24"/>
        <v>0.7664915405024669</v>
      </c>
      <c r="ES31" s="238"/>
      <c r="ET31" s="187">
        <v>0</v>
      </c>
      <c r="EU31" s="187">
        <v>0</v>
      </c>
      <c r="EV31" s="187">
        <v>0</v>
      </c>
      <c r="EW31" s="238" t="s">
        <v>0</v>
      </c>
      <c r="EX31" s="187">
        <v>0</v>
      </c>
      <c r="EY31" s="187">
        <v>0</v>
      </c>
      <c r="EZ31" s="238" t="e">
        <f t="shared" si="50"/>
        <v>#DIV/0!</v>
      </c>
      <c r="FA31" s="187">
        <v>0</v>
      </c>
      <c r="FB31" s="187">
        <v>0</v>
      </c>
      <c r="FC31" s="238" t="s">
        <v>0</v>
      </c>
      <c r="FD31" s="187">
        <v>0</v>
      </c>
      <c r="FE31" s="26" t="s">
        <v>0</v>
      </c>
      <c r="FF31" s="26" t="s">
        <v>0</v>
      </c>
      <c r="FG31" s="26" t="s">
        <v>0</v>
      </c>
      <c r="FH31" s="26" t="s">
        <v>0</v>
      </c>
      <c r="FI31" s="187">
        <v>0</v>
      </c>
      <c r="FJ31" s="187">
        <v>0</v>
      </c>
      <c r="FK31" s="26" t="s">
        <v>0</v>
      </c>
      <c r="FL31" s="26" t="s">
        <v>0</v>
      </c>
      <c r="FM31" s="26" t="s">
        <v>0</v>
      </c>
      <c r="FN31" s="26" t="s">
        <v>0</v>
      </c>
      <c r="FO31" s="187">
        <v>0</v>
      </c>
      <c r="FP31" s="187">
        <v>0</v>
      </c>
      <c r="FQ31" s="26" t="s">
        <v>0</v>
      </c>
      <c r="FR31" s="187">
        <f t="shared" si="53"/>
        <v>0</v>
      </c>
      <c r="FS31" s="187">
        <v>0</v>
      </c>
      <c r="FT31" s="238" t="s">
        <v>0</v>
      </c>
      <c r="FU31" s="187">
        <v>0</v>
      </c>
      <c r="FV31" s="187">
        <v>0</v>
      </c>
      <c r="FW31" s="238"/>
      <c r="FX31" s="238"/>
      <c r="FY31" s="26"/>
      <c r="FZ31" s="187">
        <v>0</v>
      </c>
      <c r="GA31" s="187">
        <v>0</v>
      </c>
      <c r="GB31" s="187">
        <v>0</v>
      </c>
      <c r="GC31" s="26" t="s">
        <v>0</v>
      </c>
      <c r="GD31" s="100"/>
      <c r="GE31" s="100">
        <v>0</v>
      </c>
      <c r="GF31" s="26" t="s">
        <v>0</v>
      </c>
      <c r="GG31" s="26" t="s">
        <v>0</v>
      </c>
      <c r="GH31" s="26" t="s">
        <v>0</v>
      </c>
      <c r="GI31" s="26" t="s">
        <v>0</v>
      </c>
      <c r="GJ31" s="26" t="s">
        <v>0</v>
      </c>
      <c r="GK31" s="26" t="s">
        <v>0</v>
      </c>
      <c r="GL31" s="26" t="s">
        <v>0</v>
      </c>
      <c r="GM31" s="100">
        <v>0</v>
      </c>
      <c r="GN31" s="100">
        <v>0</v>
      </c>
      <c r="GO31" s="26" t="s">
        <v>0</v>
      </c>
      <c r="GP31" s="100"/>
      <c r="GQ31" s="187">
        <f>FU31+GA31+GE31+GN31</f>
        <v>0</v>
      </c>
      <c r="GR31" s="26" t="s">
        <v>0</v>
      </c>
      <c r="GS31" s="100">
        <v>0</v>
      </c>
      <c r="GT31" s="100">
        <v>0</v>
      </c>
      <c r="GU31" s="26" t="s">
        <v>0</v>
      </c>
      <c r="GV31" s="26" t="s">
        <v>0</v>
      </c>
      <c r="GW31" s="291"/>
      <c r="GX31" s="26" t="s">
        <v>0</v>
      </c>
      <c r="GY31" s="100">
        <v>0</v>
      </c>
      <c r="GZ31" s="100">
        <v>0</v>
      </c>
      <c r="HA31" s="26" t="s">
        <v>0</v>
      </c>
      <c r="HB31" s="100">
        <v>0</v>
      </c>
      <c r="HC31" s="26" t="s">
        <v>0</v>
      </c>
      <c r="HD31" s="26" t="s">
        <v>0</v>
      </c>
      <c r="HE31" s="26" t="s">
        <v>0</v>
      </c>
      <c r="HF31" s="26" t="s">
        <v>0</v>
      </c>
      <c r="HG31" s="26" t="s">
        <v>0</v>
      </c>
      <c r="HH31" s="26" t="s">
        <v>0</v>
      </c>
      <c r="HI31" s="26" t="s">
        <v>0</v>
      </c>
      <c r="HJ31" s="26" t="s">
        <v>0</v>
      </c>
      <c r="HK31" s="187">
        <v>0</v>
      </c>
      <c r="HL31" s="187">
        <f t="shared" si="55"/>
        <v>0</v>
      </c>
      <c r="HM31" s="26" t="s">
        <v>0</v>
      </c>
      <c r="HN31" s="187"/>
      <c r="HO31" s="26" t="s">
        <v>0</v>
      </c>
      <c r="HP31" s="26" t="s">
        <v>0</v>
      </c>
      <c r="HQ31" s="26" t="s">
        <v>0</v>
      </c>
      <c r="HR31" s="26" t="s">
        <v>0</v>
      </c>
      <c r="HS31" s="26" t="s">
        <v>0</v>
      </c>
      <c r="HT31" s="26" t="s">
        <v>0</v>
      </c>
      <c r="HU31" s="26" t="s">
        <v>0</v>
      </c>
      <c r="HV31" s="26" t="s">
        <v>0</v>
      </c>
      <c r="HW31" s="26" t="s">
        <v>0</v>
      </c>
      <c r="HX31" s="26" t="s">
        <v>0</v>
      </c>
      <c r="HY31" s="26" t="s">
        <v>0</v>
      </c>
      <c r="HZ31" s="187"/>
      <c r="IA31" s="187">
        <v>0</v>
      </c>
      <c r="IB31" s="187">
        <v>0</v>
      </c>
      <c r="IC31" s="26" t="s">
        <v>0</v>
      </c>
      <c r="ID31" s="26" t="s">
        <v>0</v>
      </c>
      <c r="IE31" s="187"/>
      <c r="IF31" s="187">
        <v>0</v>
      </c>
      <c r="IG31" s="26" t="s">
        <v>0</v>
      </c>
      <c r="IH31" s="26" t="s">
        <v>0</v>
      </c>
      <c r="IJ31" s="187"/>
      <c r="IK31" s="26" t="s">
        <v>0</v>
      </c>
    </row>
    <row r="32" spans="1:245" ht="15">
      <c r="A32" s="33" t="s">
        <v>27</v>
      </c>
      <c r="B32" s="153">
        <v>16110.92</v>
      </c>
      <c r="C32" s="153">
        <v>0</v>
      </c>
      <c r="D32" s="8">
        <v>0.9999999993382068</v>
      </c>
      <c r="E32" s="26" t="e">
        <f>(#REF!-C32)/#REF!</f>
        <v>#REF!</v>
      </c>
      <c r="F32" s="25">
        <v>0.9999999996302661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 t="s">
        <v>0</v>
      </c>
      <c r="M32" s="8" t="s">
        <v>0</v>
      </c>
      <c r="N32" s="8" t="s">
        <v>0</v>
      </c>
      <c r="O32" s="8" t="s">
        <v>0</v>
      </c>
      <c r="P32" s="8" t="s">
        <v>0</v>
      </c>
      <c r="Q32" s="8">
        <v>1</v>
      </c>
      <c r="R32" s="8">
        <v>1</v>
      </c>
      <c r="S32" s="25">
        <v>1.0000000001026734</v>
      </c>
      <c r="T32" s="8">
        <v>0.9514839462268818</v>
      </c>
      <c r="U32" s="100">
        <v>10447212.923999999</v>
      </c>
      <c r="V32" s="100">
        <v>418588.19</v>
      </c>
      <c r="W32" s="8">
        <f t="shared" si="45"/>
        <v>0.9599330277802234</v>
      </c>
      <c r="X32" s="8">
        <v>1</v>
      </c>
      <c r="Y32" s="8">
        <v>1</v>
      </c>
      <c r="Z32" s="8">
        <v>0.9420733521907897</v>
      </c>
      <c r="AA32" s="100">
        <v>644706.252</v>
      </c>
      <c r="AB32" s="100">
        <v>31513.13</v>
      </c>
      <c r="AC32" s="8"/>
      <c r="AD32" s="8"/>
      <c r="AE32" s="8"/>
      <c r="AF32" s="8"/>
      <c r="AG32" s="8">
        <f t="shared" si="9"/>
        <v>0.9511201730986161</v>
      </c>
      <c r="AH32" s="8" t="s">
        <v>0</v>
      </c>
      <c r="AI32" s="100">
        <v>0</v>
      </c>
      <c r="AJ32" s="100">
        <v>0</v>
      </c>
      <c r="AK32" s="8" t="s">
        <v>0</v>
      </c>
      <c r="AL32" s="154" t="s">
        <v>0</v>
      </c>
      <c r="AM32" s="154" t="s">
        <v>0</v>
      </c>
      <c r="AN32" s="8" t="s">
        <v>0</v>
      </c>
      <c r="AO32" s="8" t="s">
        <v>0</v>
      </c>
      <c r="AP32" s="8" t="s">
        <v>0</v>
      </c>
      <c r="AQ32" s="8">
        <v>1</v>
      </c>
      <c r="AR32" s="8">
        <v>0.9888953682546531</v>
      </c>
      <c r="AS32" s="100">
        <v>12758882.532</v>
      </c>
      <c r="AT32" s="100">
        <v>0</v>
      </c>
      <c r="AU32" s="8">
        <f t="shared" si="46"/>
        <v>1</v>
      </c>
      <c r="AV32" s="8">
        <v>0.9866861494459953</v>
      </c>
      <c r="AW32" s="100">
        <v>51516719.616</v>
      </c>
      <c r="AX32" s="100">
        <v>0</v>
      </c>
      <c r="AY32" s="23">
        <f t="shared" si="47"/>
        <v>1</v>
      </c>
      <c r="AZ32" s="1">
        <v>0.9463009844059164</v>
      </c>
      <c r="BA32" s="12">
        <v>15007991.88</v>
      </c>
      <c r="BB32" s="12">
        <v>97414.57</v>
      </c>
      <c r="BC32" s="1">
        <f t="shared" si="12"/>
        <v>0.9935091536043661</v>
      </c>
      <c r="BD32" s="1">
        <v>1</v>
      </c>
      <c r="BE32" s="147">
        <v>1</v>
      </c>
      <c r="BF32" s="1">
        <v>1</v>
      </c>
      <c r="BG32" s="1" t="s">
        <v>0</v>
      </c>
      <c r="BH32" s="1" t="s">
        <v>0</v>
      </c>
      <c r="BI32" s="147" t="s">
        <v>0</v>
      </c>
      <c r="BJ32" s="1" t="s">
        <v>0</v>
      </c>
      <c r="BK32" s="1" t="s">
        <v>0</v>
      </c>
      <c r="BL32" s="1">
        <v>1</v>
      </c>
      <c r="BM32" s="1">
        <v>1</v>
      </c>
      <c r="BN32" s="1">
        <v>1</v>
      </c>
      <c r="BO32" s="1">
        <v>0.9894571340731136</v>
      </c>
      <c r="BP32" s="12">
        <v>69082634.556</v>
      </c>
      <c r="BQ32" s="12">
        <f>((BB32)-70466.15)-26948.42</f>
        <v>0</v>
      </c>
      <c r="BR32" s="23">
        <f t="shared" si="57"/>
        <v>1</v>
      </c>
      <c r="BS32" s="1">
        <v>1</v>
      </c>
      <c r="BT32" s="1">
        <v>1</v>
      </c>
      <c r="BU32" s="1">
        <v>1</v>
      </c>
      <c r="BV32" s="1">
        <v>1</v>
      </c>
      <c r="BW32" s="1" t="s">
        <v>0</v>
      </c>
      <c r="BX32" s="1" t="s">
        <v>0</v>
      </c>
      <c r="BY32" s="1" t="s">
        <v>0</v>
      </c>
      <c r="BZ32" s="1" t="s">
        <v>0</v>
      </c>
      <c r="CA32" s="1" t="s">
        <v>0</v>
      </c>
      <c r="CB32" s="12" t="e">
        <f>#REF!+C32+AX32+BQ32</f>
        <v>#REF!</v>
      </c>
      <c r="CC32" s="1">
        <v>1</v>
      </c>
      <c r="CD32" s="1">
        <v>1</v>
      </c>
      <c r="CE32" s="148">
        <v>1</v>
      </c>
      <c r="CF32" s="23">
        <v>1</v>
      </c>
      <c r="CG32" s="100">
        <v>0</v>
      </c>
      <c r="CH32" s="100">
        <v>24949988.352</v>
      </c>
      <c r="CI32" s="8">
        <f t="shared" si="13"/>
        <v>1</v>
      </c>
      <c r="CJ32" s="8">
        <v>1</v>
      </c>
      <c r="CK32" s="8">
        <v>1</v>
      </c>
      <c r="CL32" s="8">
        <v>1</v>
      </c>
      <c r="CM32" s="8" t="s">
        <v>0</v>
      </c>
      <c r="CN32" s="8" t="s">
        <v>0</v>
      </c>
      <c r="CO32" s="8" t="s">
        <v>0</v>
      </c>
      <c r="CP32" s="8" t="s">
        <v>0</v>
      </c>
      <c r="CQ32" s="8" t="s">
        <v>0</v>
      </c>
      <c r="CR32" s="8">
        <v>1</v>
      </c>
      <c r="CS32" s="8">
        <v>1</v>
      </c>
      <c r="CT32" s="8">
        <v>1</v>
      </c>
      <c r="CU32" s="176">
        <v>111489906.216</v>
      </c>
      <c r="CV32" s="26">
        <f t="shared" si="14"/>
        <v>1</v>
      </c>
      <c r="CW32" s="182">
        <v>1</v>
      </c>
      <c r="CX32" s="182">
        <v>1</v>
      </c>
      <c r="CY32" s="182">
        <f t="shared" si="15"/>
        <v>1</v>
      </c>
      <c r="CZ32" s="187">
        <v>22902892.968</v>
      </c>
      <c r="DA32" s="187">
        <v>0</v>
      </c>
      <c r="DB32" s="187">
        <v>7251928.992</v>
      </c>
      <c r="DC32" s="8">
        <f t="shared" si="48"/>
        <v>0.7572495809126091</v>
      </c>
      <c r="DD32" s="100">
        <v>22902892.968</v>
      </c>
      <c r="DE32" s="100">
        <v>1760408.8019999997</v>
      </c>
      <c r="DF32" s="182" t="s">
        <v>0</v>
      </c>
      <c r="DG32" s="182" t="s">
        <v>0</v>
      </c>
      <c r="DH32" s="182" t="s">
        <v>0</v>
      </c>
      <c r="DI32" s="182" t="s">
        <v>0</v>
      </c>
      <c r="DJ32" s="182" t="s">
        <v>0</v>
      </c>
      <c r="DK32" s="182">
        <v>1</v>
      </c>
      <c r="DL32" s="182">
        <v>1</v>
      </c>
      <c r="DM32" s="8">
        <v>1</v>
      </c>
      <c r="DN32" s="26">
        <f t="shared" si="16"/>
        <v>1</v>
      </c>
      <c r="DO32" s="199">
        <v>117971877.168</v>
      </c>
      <c r="DP32" s="187">
        <v>0</v>
      </c>
      <c r="DQ32" s="238">
        <v>1</v>
      </c>
      <c r="DR32" s="238">
        <f t="shared" si="17"/>
        <v>0.710362853387</v>
      </c>
      <c r="DS32" s="223">
        <v>20450416.38</v>
      </c>
      <c r="DT32" s="187">
        <v>5923200.247350957</v>
      </c>
      <c r="DU32" s="238">
        <f t="shared" si="18"/>
        <v>0.7561662023730001</v>
      </c>
      <c r="DV32" s="229">
        <v>15173776.991999999</v>
      </c>
      <c r="DW32" s="187">
        <v>3699879.668304555</v>
      </c>
      <c r="DX32" s="238" t="s">
        <v>0</v>
      </c>
      <c r="DY32" s="238" t="s">
        <v>0</v>
      </c>
      <c r="DZ32" s="238" t="s">
        <v>0</v>
      </c>
      <c r="EA32" s="238" t="s">
        <v>0</v>
      </c>
      <c r="EB32" s="238" t="s">
        <v>0</v>
      </c>
      <c r="EC32" s="238" t="s">
        <v>0</v>
      </c>
      <c r="ED32" s="187">
        <v>0</v>
      </c>
      <c r="EE32" s="187"/>
      <c r="EF32" s="238">
        <f>(EH32-EG32)/EH32</f>
        <v>0.7889251789777822</v>
      </c>
      <c r="EG32" s="187">
        <v>423331.26</v>
      </c>
      <c r="EH32" s="187">
        <v>2005598.1</v>
      </c>
      <c r="EI32" s="187">
        <v>17921215.656</v>
      </c>
      <c r="EJ32" s="238">
        <f t="shared" si="21"/>
        <v>0.9900000000312479</v>
      </c>
      <c r="EK32" s="187">
        <v>179212.1559999995</v>
      </c>
      <c r="EL32" s="187">
        <v>28824738.552</v>
      </c>
      <c r="EM32" s="26">
        <f>(EL32-EN32)/EL32</f>
        <v>0.6909404800349219</v>
      </c>
      <c r="EN32" s="187">
        <v>8908559.86</v>
      </c>
      <c r="EO32" s="238">
        <f t="shared" si="23"/>
        <v>0.9213036314154253</v>
      </c>
      <c r="EP32" s="187">
        <v>8426962.11</v>
      </c>
      <c r="EQ32" s="187">
        <v>107081969.112</v>
      </c>
      <c r="ER32" s="238">
        <f t="shared" si="24"/>
        <v>0.9213036314154253</v>
      </c>
      <c r="ES32" s="238">
        <f t="shared" si="49"/>
        <v>0.740087396704886</v>
      </c>
      <c r="ET32" s="187">
        <v>7702410.343999997</v>
      </c>
      <c r="EU32" s="187">
        <v>29634616.584</v>
      </c>
      <c r="EV32" s="187">
        <v>24187729.295999996</v>
      </c>
      <c r="EW32" s="238">
        <f t="shared" si="26"/>
        <v>1</v>
      </c>
      <c r="EX32" s="187">
        <v>0</v>
      </c>
      <c r="EY32" s="187">
        <v>27973352.783999998</v>
      </c>
      <c r="EZ32" s="238">
        <f>(EY32-FA32)/EY32</f>
        <v>0.8729509593847191</v>
      </c>
      <c r="FA32" s="187">
        <v>3553987.633999996</v>
      </c>
      <c r="FB32" s="187">
        <v>6550433.676</v>
      </c>
      <c r="FC32" s="238">
        <f>(FB32-FD32)/FB32</f>
        <v>0.8584312395379791</v>
      </c>
      <c r="FD32" s="187">
        <v>927336.7759999996</v>
      </c>
      <c r="FE32" s="26" t="s">
        <v>0</v>
      </c>
      <c r="FF32" s="26" t="s">
        <v>0</v>
      </c>
      <c r="FG32" s="26" t="s">
        <v>0</v>
      </c>
      <c r="FH32" s="26" t="s">
        <v>0</v>
      </c>
      <c r="FI32" s="187">
        <v>0</v>
      </c>
      <c r="FJ32" s="187">
        <v>0</v>
      </c>
      <c r="FK32" s="26" t="s">
        <v>0</v>
      </c>
      <c r="FL32" s="26">
        <v>1</v>
      </c>
      <c r="FM32" s="26">
        <v>1</v>
      </c>
      <c r="FN32" s="26">
        <f>(FP32-FO32)/FP32</f>
        <v>0.9371948275731675</v>
      </c>
      <c r="FO32" s="187">
        <v>1700302.6980000027</v>
      </c>
      <c r="FP32" s="187">
        <v>27072653.928</v>
      </c>
      <c r="FQ32" s="26">
        <f t="shared" si="34"/>
        <v>0.9023188142673698</v>
      </c>
      <c r="FR32" s="187">
        <f t="shared" si="53"/>
        <v>13884037.451999996</v>
      </c>
      <c r="FS32" s="187">
        <v>142136250.16799998</v>
      </c>
      <c r="FT32" s="238">
        <f t="shared" si="35"/>
        <v>0.839280342961</v>
      </c>
      <c r="FU32" s="187">
        <v>5720645.07794163</v>
      </c>
      <c r="FV32" s="187">
        <v>35593935.324</v>
      </c>
      <c r="FW32" s="238">
        <v>1</v>
      </c>
      <c r="FX32" s="238">
        <v>1</v>
      </c>
      <c r="FY32" s="26">
        <f t="shared" si="58"/>
        <v>0.8872702258350017</v>
      </c>
      <c r="FZ32" s="187">
        <v>435124.728</v>
      </c>
      <c r="GA32" s="187">
        <v>49051.51232104632</v>
      </c>
      <c r="GB32" s="187">
        <v>5769696.592321053</v>
      </c>
      <c r="GC32" s="26" t="s">
        <v>0</v>
      </c>
      <c r="GD32" s="100"/>
      <c r="GE32" s="100">
        <v>2.794031672692654E-11</v>
      </c>
      <c r="GF32" s="26" t="s">
        <v>0</v>
      </c>
      <c r="GG32" s="26" t="s">
        <v>0</v>
      </c>
      <c r="GH32" s="26" t="s">
        <v>0</v>
      </c>
      <c r="GI32" s="26" t="s">
        <v>0</v>
      </c>
      <c r="GJ32" s="26" t="s">
        <v>0</v>
      </c>
      <c r="GK32" s="26" t="s">
        <v>0</v>
      </c>
      <c r="GL32" s="26">
        <f t="shared" si="37"/>
        <v>0.9800637219806776</v>
      </c>
      <c r="GM32" s="100">
        <v>29278911.612</v>
      </c>
      <c r="GN32" s="100">
        <v>583712.5219999999</v>
      </c>
      <c r="GO32" s="26">
        <f t="shared" si="38"/>
        <v>0.9473062496783281</v>
      </c>
      <c r="GP32" s="100">
        <v>120572346.312</v>
      </c>
      <c r="GQ32" s="187">
        <f t="shared" si="54"/>
        <v>6353409.1122626765</v>
      </c>
      <c r="GR32" s="26">
        <f>(GS32-GT32)/GS32</f>
        <v>0.8837325272623878</v>
      </c>
      <c r="GS32" s="100">
        <v>39349024.764</v>
      </c>
      <c r="GT32" s="100">
        <v>4575011.663999997</v>
      </c>
      <c r="GU32" s="26">
        <v>1</v>
      </c>
      <c r="GV32" s="26">
        <v>1</v>
      </c>
      <c r="GW32" s="291"/>
      <c r="GX32" s="26" t="s">
        <v>0</v>
      </c>
      <c r="GY32" s="100">
        <v>0</v>
      </c>
      <c r="GZ32" s="100">
        <v>0</v>
      </c>
      <c r="HA32" s="26" t="s">
        <v>0</v>
      </c>
      <c r="HB32" s="100">
        <v>0</v>
      </c>
      <c r="HC32" s="26">
        <v>1</v>
      </c>
      <c r="HD32" s="26">
        <v>1</v>
      </c>
      <c r="HE32" s="26">
        <v>1</v>
      </c>
      <c r="HF32" s="26">
        <v>1</v>
      </c>
      <c r="HG32" s="26">
        <v>1</v>
      </c>
      <c r="HH32" s="26">
        <v>1</v>
      </c>
      <c r="HI32" s="26">
        <v>1</v>
      </c>
      <c r="HJ32" s="26">
        <f t="shared" si="6"/>
        <v>0.9692871515844906</v>
      </c>
      <c r="HK32" s="187">
        <v>148960838.868</v>
      </c>
      <c r="HL32" s="187">
        <f t="shared" si="55"/>
        <v>4575011.663999997</v>
      </c>
      <c r="HM32" s="26">
        <v>1</v>
      </c>
      <c r="HN32" s="187"/>
      <c r="HO32" s="26">
        <v>1</v>
      </c>
      <c r="HP32" s="26">
        <v>1</v>
      </c>
      <c r="HQ32" s="26">
        <v>1</v>
      </c>
      <c r="HR32" s="26">
        <v>1</v>
      </c>
      <c r="HS32" s="26">
        <v>1</v>
      </c>
      <c r="HT32" s="26">
        <v>1</v>
      </c>
      <c r="HU32" s="26">
        <v>1</v>
      </c>
      <c r="HV32" s="26">
        <v>1</v>
      </c>
      <c r="HW32" s="26" t="s">
        <v>0</v>
      </c>
      <c r="HX32" s="26">
        <v>1</v>
      </c>
      <c r="HY32" s="26">
        <f>(HZ32-IA32)/HZ32</f>
        <v>1</v>
      </c>
      <c r="HZ32" s="187">
        <v>44469641.556</v>
      </c>
      <c r="IA32" s="187"/>
      <c r="IB32" s="187">
        <v>200825803.68</v>
      </c>
      <c r="IC32" s="26">
        <f t="shared" si="52"/>
        <v>1</v>
      </c>
      <c r="ID32" s="26">
        <f>(IE32-IF32)/IE32</f>
        <v>0.9699992152348196</v>
      </c>
      <c r="IE32" s="187">
        <v>35018526.155999996</v>
      </c>
      <c r="IF32" s="187">
        <v>1050583.2659999952</v>
      </c>
      <c r="IG32" s="26">
        <v>1</v>
      </c>
      <c r="IH32" s="26">
        <f>(II32-IJ32)/II32</f>
        <v>0.919872275461947</v>
      </c>
      <c r="II32" s="7">
        <v>22104793.668</v>
      </c>
      <c r="IJ32" s="187">
        <v>1771206.818</v>
      </c>
      <c r="IK32" s="26">
        <v>1</v>
      </c>
    </row>
    <row r="33" spans="1:245" ht="16.5" customHeight="1">
      <c r="A33" s="10" t="s">
        <v>28</v>
      </c>
      <c r="B33" s="153">
        <v>0</v>
      </c>
      <c r="C33" s="153">
        <v>-0.003999999724328518</v>
      </c>
      <c r="D33" s="1">
        <v>1.0000000016475699</v>
      </c>
      <c r="E33" s="23" t="e">
        <f>(#REF!-C33)/#REF!</f>
        <v>#REF!</v>
      </c>
      <c r="F33" s="25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25">
        <v>0.999999999568689</v>
      </c>
      <c r="T33" s="1">
        <v>0.9514839458720492</v>
      </c>
      <c r="U33" s="12">
        <v>4662823.307999999</v>
      </c>
      <c r="V33" s="100">
        <v>186825.21</v>
      </c>
      <c r="W33" s="1">
        <f t="shared" si="45"/>
        <v>0.9599330281978594</v>
      </c>
      <c r="X33" s="1">
        <v>1</v>
      </c>
      <c r="Y33" s="1">
        <v>1</v>
      </c>
      <c r="Z33" s="1">
        <v>0.9420733467474093</v>
      </c>
      <c r="AA33" s="12">
        <v>3391327.152</v>
      </c>
      <c r="AB33" s="100">
        <v>165767.75</v>
      </c>
      <c r="AC33" s="1"/>
      <c r="AD33" s="1"/>
      <c r="AE33" s="1"/>
      <c r="AF33" s="1"/>
      <c r="AG33" s="1">
        <f t="shared" si="9"/>
        <v>0.9511200947091641</v>
      </c>
      <c r="AH33" s="1">
        <v>0.9673738682168206</v>
      </c>
      <c r="AI33" s="12">
        <v>3328817.364</v>
      </c>
      <c r="AJ33" s="12">
        <v>97988.4</v>
      </c>
      <c r="AK33" s="1">
        <v>1</v>
      </c>
      <c r="AL33" s="147">
        <v>1</v>
      </c>
      <c r="AM33" s="147">
        <v>1</v>
      </c>
      <c r="AN33" s="1">
        <v>1</v>
      </c>
      <c r="AO33" s="1">
        <v>1</v>
      </c>
      <c r="AP33" s="1">
        <f>(AI33-AJ33)/AI33</f>
        <v>0.9705635998358726</v>
      </c>
      <c r="AQ33" s="1">
        <v>1</v>
      </c>
      <c r="AR33" s="1">
        <v>0.9888953682362576</v>
      </c>
      <c r="AS33" s="12">
        <v>6986197.44</v>
      </c>
      <c r="AT33" s="12">
        <v>0</v>
      </c>
      <c r="AU33" s="1">
        <f t="shared" si="46"/>
        <v>1</v>
      </c>
      <c r="AV33" s="1">
        <v>0.988381944769843</v>
      </c>
      <c r="AW33" s="12">
        <v>52405983.09600001</v>
      </c>
      <c r="AX33" s="100">
        <v>0</v>
      </c>
      <c r="AY33" s="241">
        <f t="shared" si="47"/>
        <v>1</v>
      </c>
      <c r="AZ33" s="242">
        <v>0.9463009837148241</v>
      </c>
      <c r="BA33" s="240">
        <v>7259380.692</v>
      </c>
      <c r="BB33" s="240">
        <v>47119.54</v>
      </c>
      <c r="BC33" s="242">
        <f t="shared" si="12"/>
        <v>0.9935091515379643</v>
      </c>
      <c r="BD33" s="242">
        <v>1</v>
      </c>
      <c r="BE33" s="243">
        <v>1</v>
      </c>
      <c r="BF33" s="242">
        <v>1</v>
      </c>
      <c r="BG33" s="242">
        <v>1</v>
      </c>
      <c r="BH33" s="242">
        <v>1</v>
      </c>
      <c r="BI33" s="243">
        <v>1</v>
      </c>
      <c r="BJ33" s="242">
        <v>1</v>
      </c>
      <c r="BK33" s="242">
        <v>1</v>
      </c>
      <c r="BL33" s="242">
        <v>1</v>
      </c>
      <c r="BM33" s="242">
        <v>1</v>
      </c>
      <c r="BN33" s="242">
        <v>1</v>
      </c>
      <c r="BO33" s="242">
        <v>0.9942123468980472</v>
      </c>
      <c r="BP33" s="240">
        <v>60869825.436</v>
      </c>
      <c r="BQ33" s="12">
        <f>((BB33)-34084.56)-13034.98</f>
        <v>0</v>
      </c>
      <c r="BR33" s="23">
        <f t="shared" si="57"/>
        <v>1</v>
      </c>
      <c r="BS33" s="1">
        <v>1</v>
      </c>
      <c r="BT33" s="1">
        <v>1</v>
      </c>
      <c r="BU33" s="1">
        <v>1</v>
      </c>
      <c r="BV33" s="1">
        <v>1</v>
      </c>
      <c r="BW33" s="1">
        <v>1</v>
      </c>
      <c r="BX33" s="1">
        <v>1</v>
      </c>
      <c r="BY33" s="1">
        <v>1</v>
      </c>
      <c r="BZ33" s="1">
        <v>1</v>
      </c>
      <c r="CA33" s="1">
        <v>1</v>
      </c>
      <c r="CB33" s="12" t="e">
        <f>#REF!+C33+AX33+BQ33</f>
        <v>#REF!</v>
      </c>
      <c r="CC33" s="1">
        <v>1</v>
      </c>
      <c r="CD33" s="1">
        <v>1</v>
      </c>
      <c r="CE33" s="148">
        <v>1</v>
      </c>
      <c r="CF33" s="23">
        <v>1</v>
      </c>
      <c r="CG33" s="100">
        <v>0</v>
      </c>
      <c r="CH33" s="100">
        <v>11752132.476</v>
      </c>
      <c r="CI33" s="8">
        <f t="shared" si="13"/>
        <v>1</v>
      </c>
      <c r="CJ33" s="8">
        <v>1</v>
      </c>
      <c r="CK33" s="8">
        <v>1</v>
      </c>
      <c r="CL33" s="8">
        <v>1</v>
      </c>
      <c r="CM33" s="8">
        <v>1</v>
      </c>
      <c r="CN33" s="8">
        <v>1</v>
      </c>
      <c r="CO33" s="8">
        <v>1</v>
      </c>
      <c r="CP33" s="8">
        <v>1</v>
      </c>
      <c r="CQ33" s="8">
        <v>1</v>
      </c>
      <c r="CR33" s="8">
        <v>1</v>
      </c>
      <c r="CS33" s="8">
        <v>1</v>
      </c>
      <c r="CT33" s="8">
        <v>1</v>
      </c>
      <c r="CU33" s="176">
        <v>257470013.06399998</v>
      </c>
      <c r="CV33" s="26">
        <f t="shared" si="14"/>
        <v>1</v>
      </c>
      <c r="CW33" s="182">
        <v>1</v>
      </c>
      <c r="CX33" s="182">
        <v>1</v>
      </c>
      <c r="CY33" s="182">
        <f t="shared" si="15"/>
        <v>1</v>
      </c>
      <c r="CZ33" s="187">
        <v>43287131.604</v>
      </c>
      <c r="DA33" s="187">
        <v>0</v>
      </c>
      <c r="DB33" s="187">
        <v>38082866.268</v>
      </c>
      <c r="DC33" s="8">
        <f t="shared" si="48"/>
        <v>0.7761233028522315</v>
      </c>
      <c r="DD33" s="100">
        <v>43287131.604</v>
      </c>
      <c r="DE33" s="100">
        <v>8525866.318000004</v>
      </c>
      <c r="DF33" s="182">
        <v>1</v>
      </c>
      <c r="DG33" s="182">
        <v>1</v>
      </c>
      <c r="DH33" s="182">
        <v>1</v>
      </c>
      <c r="DI33" s="182">
        <v>1</v>
      </c>
      <c r="DJ33" s="182">
        <v>1</v>
      </c>
      <c r="DK33" s="182">
        <v>1</v>
      </c>
      <c r="DL33" s="182">
        <v>1</v>
      </c>
      <c r="DM33" s="8">
        <v>1</v>
      </c>
      <c r="DN33" s="26">
        <f t="shared" si="16"/>
        <v>1</v>
      </c>
      <c r="DO33" s="199">
        <v>472596103.788</v>
      </c>
      <c r="DP33" s="187">
        <v>0</v>
      </c>
      <c r="DQ33" s="238">
        <v>1</v>
      </c>
      <c r="DR33" s="238">
        <f t="shared" si="17"/>
        <v>1</v>
      </c>
      <c r="DS33" s="223">
        <v>36104833.692</v>
      </c>
      <c r="DT33" s="187">
        <v>0</v>
      </c>
      <c r="DU33" s="238">
        <f t="shared" si="18"/>
        <v>1</v>
      </c>
      <c r="DV33" s="229">
        <v>36239930.712</v>
      </c>
      <c r="DW33" s="187">
        <v>0</v>
      </c>
      <c r="DX33" s="238">
        <v>1</v>
      </c>
      <c r="DY33" s="238">
        <v>1</v>
      </c>
      <c r="DZ33" s="238">
        <v>1</v>
      </c>
      <c r="EA33" s="238" t="s">
        <v>0</v>
      </c>
      <c r="EB33" s="238" t="s">
        <v>0</v>
      </c>
      <c r="EC33" s="238">
        <f>(EE33-ED33)/EE33</f>
        <v>1</v>
      </c>
      <c r="ED33" s="187">
        <v>0</v>
      </c>
      <c r="EE33" s="187">
        <v>42589611.695999995</v>
      </c>
      <c r="EF33" s="238">
        <f>(EH33-EG33)/EH33</f>
        <v>1</v>
      </c>
      <c r="EG33" s="187">
        <v>0</v>
      </c>
      <c r="EH33" s="187">
        <v>50126739.611999996</v>
      </c>
      <c r="EI33" s="187">
        <v>50304896.22</v>
      </c>
      <c r="EJ33" s="238">
        <f t="shared" si="21"/>
        <v>1</v>
      </c>
      <c r="EK33" s="187">
        <v>0</v>
      </c>
      <c r="EL33" s="187">
        <v>69418834.404</v>
      </c>
      <c r="EM33" s="26">
        <f>(EL33-EN33)/EL33</f>
        <v>0.7344907239044918</v>
      </c>
      <c r="EN33" s="187">
        <v>18431344.47</v>
      </c>
      <c r="EO33" s="238">
        <f t="shared" si="23"/>
        <v>0.9592232304105107</v>
      </c>
      <c r="EP33" s="187">
        <v>17434943.98</v>
      </c>
      <c r="EQ33" s="187">
        <v>427570505.35200006</v>
      </c>
      <c r="ER33" s="238">
        <f t="shared" si="24"/>
        <v>0.9592232304105107</v>
      </c>
      <c r="ES33" s="238">
        <f t="shared" si="49"/>
        <v>0.7400873967300005</v>
      </c>
      <c r="ET33" s="187">
        <v>18629703.155999996</v>
      </c>
      <c r="EU33" s="187">
        <v>71676797.976</v>
      </c>
      <c r="EV33" s="187">
        <v>64764686.59199999</v>
      </c>
      <c r="EW33" s="238">
        <f t="shared" si="26"/>
        <v>1.0000000000617622</v>
      </c>
      <c r="EX33" s="187">
        <v>-0.0040000006556510925</v>
      </c>
      <c r="EY33" s="187">
        <v>101356866.924</v>
      </c>
      <c r="EZ33" s="238">
        <f>(EY33-FA33)/EY33</f>
        <v>0.8729509594682351</v>
      </c>
      <c r="FA33" s="187">
        <v>12877292.693999976</v>
      </c>
      <c r="FB33" s="187">
        <v>78913188.156</v>
      </c>
      <c r="FC33" s="238">
        <f>(FB33-FD33)/FB33</f>
        <v>0.8584312384652957</v>
      </c>
      <c r="FD33" s="187">
        <v>11171642.316000015</v>
      </c>
      <c r="FE33" s="26">
        <v>1</v>
      </c>
      <c r="FF33" s="26">
        <v>1</v>
      </c>
      <c r="FG33" s="26">
        <v>1</v>
      </c>
      <c r="FH33" s="26">
        <f>(FJ33-FI33)/FJ33</f>
        <v>0.8398144331738324</v>
      </c>
      <c r="FI33" s="187">
        <v>10569064.769999996</v>
      </c>
      <c r="FJ33" s="187">
        <v>65980131.54</v>
      </c>
      <c r="FK33" s="26">
        <v>1</v>
      </c>
      <c r="FL33" s="26">
        <v>1</v>
      </c>
      <c r="FM33" s="26">
        <v>1</v>
      </c>
      <c r="FN33" s="26">
        <f>(FP33-FO33)/FP33</f>
        <v>0.9371948276129236</v>
      </c>
      <c r="FO33" s="187">
        <v>5158775.46799998</v>
      </c>
      <c r="FP33" s="187">
        <v>82139340.948</v>
      </c>
      <c r="FQ33" s="26">
        <f t="shared" si="34"/>
        <v>0.9338535651975972</v>
      </c>
      <c r="FR33" s="187">
        <f t="shared" si="53"/>
        <v>58406478.39999996</v>
      </c>
      <c r="FS33" s="187">
        <v>882987549.8879999</v>
      </c>
      <c r="FT33" s="238">
        <f t="shared" si="35"/>
        <v>0.839280342961</v>
      </c>
      <c r="FU33" s="187">
        <v>13704341.42752415</v>
      </c>
      <c r="FV33" s="187">
        <v>85268607.96</v>
      </c>
      <c r="FW33" s="238">
        <v>1</v>
      </c>
      <c r="FX33" s="238">
        <v>1</v>
      </c>
      <c r="FY33" s="26">
        <f t="shared" si="58"/>
        <v>0.887270225835</v>
      </c>
      <c r="FZ33" s="187">
        <v>69172225.44</v>
      </c>
      <c r="GA33" s="187">
        <v>7797769.352341667</v>
      </c>
      <c r="GB33" s="187">
        <v>21502110.776341617</v>
      </c>
      <c r="GC33" s="26">
        <f>(GD33-GE33)/GD33</f>
        <v>0.991505528109</v>
      </c>
      <c r="GD33" s="100">
        <v>53205569.327999994</v>
      </c>
      <c r="GE33" s="100">
        <v>451953.2131013498</v>
      </c>
      <c r="GF33" s="26">
        <v>1</v>
      </c>
      <c r="GG33" s="26">
        <v>1</v>
      </c>
      <c r="GH33" s="26">
        <v>1</v>
      </c>
      <c r="GI33" s="26">
        <v>1</v>
      </c>
      <c r="GJ33" s="26">
        <v>1</v>
      </c>
      <c r="GK33" s="26">
        <v>1</v>
      </c>
      <c r="GL33" s="26">
        <f t="shared" si="37"/>
        <v>0.9800637220693895</v>
      </c>
      <c r="GM33" s="100">
        <v>68935325.58</v>
      </c>
      <c r="GN33" s="100">
        <v>1374313.81</v>
      </c>
      <c r="GO33" s="26">
        <f t="shared" si="38"/>
        <v>0.9697229579247</v>
      </c>
      <c r="GP33" s="100">
        <v>770497254.8159999</v>
      </c>
      <c r="GQ33" s="187">
        <f t="shared" si="54"/>
        <v>23328377.802967165</v>
      </c>
      <c r="GR33" s="26">
        <f>(GS33-GT33)/GS33</f>
        <v>0.8837325273418049</v>
      </c>
      <c r="GS33" s="100">
        <v>88020383.208</v>
      </c>
      <c r="GT33" s="100">
        <v>10233907.497999996</v>
      </c>
      <c r="GU33" s="26">
        <v>1</v>
      </c>
      <c r="GV33" s="26">
        <v>1</v>
      </c>
      <c r="GW33" s="291">
        <v>78747772.212</v>
      </c>
      <c r="GX33" s="26">
        <f>(GW33-GY33)/GW33</f>
        <v>0.9066948672246968</v>
      </c>
      <c r="GY33" s="100">
        <v>7347571.341999993</v>
      </c>
      <c r="GZ33" s="100">
        <v>80139058.12799999</v>
      </c>
      <c r="HA33" s="26">
        <f>(GZ33-HB33)/GZ33</f>
        <v>0.9431828467371377</v>
      </c>
      <c r="HB33" s="100">
        <v>4553273.148000002</v>
      </c>
      <c r="HC33" s="26">
        <v>1</v>
      </c>
      <c r="HD33" s="26">
        <v>1</v>
      </c>
      <c r="HE33" s="26">
        <v>1</v>
      </c>
      <c r="HF33" s="26">
        <v>1</v>
      </c>
      <c r="HG33" s="26">
        <v>1</v>
      </c>
      <c r="HH33" s="26">
        <v>1</v>
      </c>
      <c r="HI33" s="26">
        <v>1</v>
      </c>
      <c r="HJ33" s="26">
        <f t="shared" si="6"/>
        <v>0.9773194387217353</v>
      </c>
      <c r="HK33" s="187">
        <v>975934930.1999998</v>
      </c>
      <c r="HL33" s="187">
        <f t="shared" si="55"/>
        <v>22134751.98799999</v>
      </c>
      <c r="HM33" s="26">
        <v>1</v>
      </c>
      <c r="HN33" s="187"/>
      <c r="HO33" s="26">
        <v>1</v>
      </c>
      <c r="HP33" s="26">
        <v>1</v>
      </c>
      <c r="HQ33" s="26">
        <v>1</v>
      </c>
      <c r="HR33" s="26">
        <v>1</v>
      </c>
      <c r="HS33" s="26">
        <v>1</v>
      </c>
      <c r="HT33" s="26">
        <v>1</v>
      </c>
      <c r="HU33" s="26">
        <v>1</v>
      </c>
      <c r="HV33" s="26">
        <v>1</v>
      </c>
      <c r="HW33" s="26" t="s">
        <v>0</v>
      </c>
      <c r="HX33" s="26" t="s">
        <v>0</v>
      </c>
      <c r="HY33" s="26" t="s">
        <v>0</v>
      </c>
      <c r="HZ33" s="187">
        <v>0</v>
      </c>
      <c r="IA33" s="187"/>
      <c r="IB33" s="187">
        <v>633775995.648</v>
      </c>
      <c r="IC33" s="26">
        <f t="shared" si="52"/>
        <v>1</v>
      </c>
      <c r="ID33" s="26"/>
      <c r="IE33" s="187"/>
      <c r="IF33" s="187"/>
      <c r="IG33" s="26"/>
      <c r="IH33" s="26"/>
      <c r="IJ33" s="187"/>
      <c r="IK33" s="26"/>
    </row>
    <row r="34" spans="1:245" ht="15" customHeight="1">
      <c r="A34" s="65" t="s">
        <v>60</v>
      </c>
      <c r="B34" s="153">
        <v>0</v>
      </c>
      <c r="C34" s="153">
        <v>0</v>
      </c>
      <c r="D34" s="1">
        <v>1.0000000021843</v>
      </c>
      <c r="E34" s="23" t="s">
        <v>0</v>
      </c>
      <c r="F34" s="25">
        <v>0.9999999985327128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25">
        <v>1.0000000001321683</v>
      </c>
      <c r="T34" s="1">
        <v>0.9514839468639601</v>
      </c>
      <c r="U34" s="12">
        <v>8710801.656</v>
      </c>
      <c r="V34" s="100">
        <v>349015.42</v>
      </c>
      <c r="W34" s="1">
        <f t="shared" si="45"/>
        <v>0.9599330309903683</v>
      </c>
      <c r="X34" s="1">
        <v>1</v>
      </c>
      <c r="Y34" s="1">
        <v>1</v>
      </c>
      <c r="Z34" s="1">
        <v>0.9420733471169902</v>
      </c>
      <c r="AA34" s="12">
        <v>8603394.624</v>
      </c>
      <c r="AB34" s="100">
        <v>420533.16</v>
      </c>
      <c r="AC34" s="1"/>
      <c r="AD34" s="1"/>
      <c r="AE34" s="1"/>
      <c r="AF34" s="1"/>
      <c r="AG34" s="1">
        <f t="shared" si="9"/>
        <v>0.9511200894090244</v>
      </c>
      <c r="AH34" s="1">
        <v>0.9673738695521485</v>
      </c>
      <c r="AI34" s="12">
        <v>8048662.296</v>
      </c>
      <c r="AJ34" s="12">
        <v>236923.64</v>
      </c>
      <c r="AK34" s="1">
        <v>1</v>
      </c>
      <c r="AL34" s="147">
        <v>1</v>
      </c>
      <c r="AM34" s="147">
        <v>1</v>
      </c>
      <c r="AN34" s="1">
        <v>1</v>
      </c>
      <c r="AO34" s="1">
        <v>1</v>
      </c>
      <c r="AP34" s="1">
        <f>(AI34-AJ34)/AI34</f>
        <v>0.9705636003491231</v>
      </c>
      <c r="AQ34" s="1">
        <v>1</v>
      </c>
      <c r="AR34" s="1">
        <v>0.9888953681153682</v>
      </c>
      <c r="AS34" s="12">
        <v>12171926.219999999</v>
      </c>
      <c r="AT34" s="12">
        <v>0</v>
      </c>
      <c r="AU34" s="1">
        <f t="shared" si="46"/>
        <v>1</v>
      </c>
      <c r="AV34" s="1">
        <v>0.9879859988303863</v>
      </c>
      <c r="AW34" s="12">
        <v>109767014.784</v>
      </c>
      <c r="AX34" s="100">
        <v>0</v>
      </c>
      <c r="AY34" s="241">
        <f t="shared" si="47"/>
        <v>1</v>
      </c>
      <c r="AZ34" s="242">
        <v>0.9463009849445458</v>
      </c>
      <c r="BA34" s="240">
        <v>12624737.964</v>
      </c>
      <c r="BB34" s="240">
        <v>81945.23</v>
      </c>
      <c r="BC34" s="242">
        <f t="shared" si="12"/>
        <v>0.9935091539932416</v>
      </c>
      <c r="BD34" s="242">
        <v>1</v>
      </c>
      <c r="BE34" s="243">
        <v>1</v>
      </c>
      <c r="BF34" s="242">
        <v>1</v>
      </c>
      <c r="BG34" s="242">
        <v>1</v>
      </c>
      <c r="BH34" s="242">
        <v>1</v>
      </c>
      <c r="BI34" s="243">
        <v>1</v>
      </c>
      <c r="BJ34" s="242">
        <v>1</v>
      </c>
      <c r="BK34" s="242">
        <v>1</v>
      </c>
      <c r="BL34" s="242">
        <v>1</v>
      </c>
      <c r="BM34" s="242">
        <v>1</v>
      </c>
      <c r="BN34" s="242">
        <v>1</v>
      </c>
      <c r="BO34" s="242">
        <v>0.9952342443478731</v>
      </c>
      <c r="BP34" s="240">
        <v>128556960.68399999</v>
      </c>
      <c r="BQ34" s="12">
        <f>((BB34)-59276.19)-22669.04</f>
        <v>0</v>
      </c>
      <c r="BR34" s="23">
        <f t="shared" si="57"/>
        <v>1</v>
      </c>
      <c r="BS34" s="1">
        <v>1</v>
      </c>
      <c r="BT34" s="1">
        <v>1</v>
      </c>
      <c r="BU34" s="1">
        <v>1</v>
      </c>
      <c r="BV34" s="1">
        <v>1</v>
      </c>
      <c r="BW34" s="1">
        <v>1</v>
      </c>
      <c r="BX34" s="1">
        <v>1</v>
      </c>
      <c r="BY34" s="1">
        <v>1</v>
      </c>
      <c r="BZ34" s="1">
        <v>1</v>
      </c>
      <c r="CA34" s="1">
        <v>1</v>
      </c>
      <c r="CB34" s="12" t="e">
        <f>#REF!+C34+AX34+BQ34</f>
        <v>#REF!</v>
      </c>
      <c r="CC34" s="1">
        <v>1</v>
      </c>
      <c r="CD34" s="1">
        <v>1</v>
      </c>
      <c r="CE34" s="148">
        <v>1</v>
      </c>
      <c r="CF34" s="23">
        <v>1</v>
      </c>
      <c r="CG34" s="100">
        <v>0</v>
      </c>
      <c r="CH34" s="100">
        <v>4402174.968</v>
      </c>
      <c r="CI34" s="8">
        <f t="shared" si="13"/>
        <v>1</v>
      </c>
      <c r="CJ34" s="8">
        <v>1</v>
      </c>
      <c r="CK34" s="8">
        <v>1</v>
      </c>
      <c r="CL34" s="8">
        <v>1</v>
      </c>
      <c r="CM34" s="8">
        <v>1</v>
      </c>
      <c r="CN34" s="8">
        <v>1</v>
      </c>
      <c r="CO34" s="8">
        <v>1</v>
      </c>
      <c r="CP34" s="8">
        <v>1</v>
      </c>
      <c r="CQ34" s="8">
        <v>1</v>
      </c>
      <c r="CR34" s="8">
        <v>1</v>
      </c>
      <c r="CS34" s="8">
        <v>1</v>
      </c>
      <c r="CT34" s="8">
        <v>1</v>
      </c>
      <c r="CU34" s="176">
        <v>191861866.35599998</v>
      </c>
      <c r="CV34" s="26">
        <f t="shared" si="14"/>
        <v>1</v>
      </c>
      <c r="CW34" s="182">
        <v>1</v>
      </c>
      <c r="CX34" s="182">
        <v>1</v>
      </c>
      <c r="CY34" s="182">
        <f t="shared" si="15"/>
        <v>1</v>
      </c>
      <c r="CZ34" s="187">
        <v>22349034.468</v>
      </c>
      <c r="DA34" s="187">
        <v>0</v>
      </c>
      <c r="DB34" s="187">
        <v>18975374.592</v>
      </c>
      <c r="DC34" s="8">
        <f t="shared" si="48"/>
        <v>0.7728270110769047</v>
      </c>
      <c r="DD34" s="100">
        <v>22349034.468</v>
      </c>
      <c r="DE34" s="100">
        <v>4310692.562000001</v>
      </c>
      <c r="DF34" s="182">
        <v>1</v>
      </c>
      <c r="DG34" s="182">
        <v>1</v>
      </c>
      <c r="DH34" s="182">
        <v>1</v>
      </c>
      <c r="DI34" s="182">
        <v>1</v>
      </c>
      <c r="DJ34" s="182">
        <v>1</v>
      </c>
      <c r="DK34" s="182">
        <v>1</v>
      </c>
      <c r="DL34" s="182">
        <v>1</v>
      </c>
      <c r="DM34" s="8">
        <v>1</v>
      </c>
      <c r="DN34" s="26">
        <f t="shared" si="16"/>
        <v>1</v>
      </c>
      <c r="DO34" s="199">
        <v>222270245.12399998</v>
      </c>
      <c r="DP34" s="187">
        <v>0</v>
      </c>
      <c r="DQ34" s="238">
        <v>1</v>
      </c>
      <c r="DR34" s="238">
        <f t="shared" si="17"/>
        <v>1</v>
      </c>
      <c r="DS34" s="223">
        <v>18372426.888</v>
      </c>
      <c r="DT34" s="187">
        <v>0</v>
      </c>
      <c r="DU34" s="238">
        <f t="shared" si="18"/>
        <v>1</v>
      </c>
      <c r="DV34" s="229">
        <v>17910184.524</v>
      </c>
      <c r="DW34" s="187">
        <v>0</v>
      </c>
      <c r="DX34" s="238">
        <v>1</v>
      </c>
      <c r="DY34" s="238">
        <v>1</v>
      </c>
      <c r="DZ34" s="238">
        <v>1</v>
      </c>
      <c r="EA34" s="238" t="s">
        <v>0</v>
      </c>
      <c r="EB34" s="238" t="s">
        <v>0</v>
      </c>
      <c r="EC34" s="238">
        <f>(EE34-ED34)/EE34</f>
        <v>1</v>
      </c>
      <c r="ED34" s="187">
        <v>0</v>
      </c>
      <c r="EE34" s="187">
        <v>8893486.056</v>
      </c>
      <c r="EF34" s="238">
        <f>(EH34-EG34)/EH34</f>
        <v>1</v>
      </c>
      <c r="EG34" s="187">
        <v>0</v>
      </c>
      <c r="EH34" s="187">
        <v>21577786.871999998</v>
      </c>
      <c r="EI34" s="187">
        <v>25197877.152</v>
      </c>
      <c r="EJ34" s="238">
        <f t="shared" si="21"/>
        <v>1</v>
      </c>
      <c r="EK34" s="187">
        <v>0</v>
      </c>
      <c r="EL34" s="187">
        <v>40121174.328</v>
      </c>
      <c r="EM34" s="26">
        <f>(EL34-EN34)/EL34</f>
        <v>0.988943230166361</v>
      </c>
      <c r="EN34" s="187">
        <v>443610.59</v>
      </c>
      <c r="EO34" s="238">
        <f t="shared" si="23"/>
        <v>0.9979572243212802</v>
      </c>
      <c r="EP34" s="187">
        <v>419628.95</v>
      </c>
      <c r="EQ34" s="187">
        <v>205420964.41200003</v>
      </c>
      <c r="ER34" s="238">
        <f t="shared" si="24"/>
        <v>0.9979572243212802</v>
      </c>
      <c r="ES34" s="238">
        <f t="shared" si="49"/>
        <v>0.7400873967778616</v>
      </c>
      <c r="ET34" s="187">
        <v>11842471.368</v>
      </c>
      <c r="EU34" s="187">
        <v>45563282.508</v>
      </c>
      <c r="EV34" s="187">
        <v>40110025.752</v>
      </c>
      <c r="EW34" s="238">
        <f t="shared" si="26"/>
        <v>0.9999999999501372</v>
      </c>
      <c r="EX34" s="187">
        <v>0.001999996602535248</v>
      </c>
      <c r="EY34" s="187">
        <v>61324548.99599999</v>
      </c>
      <c r="EZ34" s="238">
        <f>(EY34-FA34)/EY34</f>
        <v>0.8729509595495242</v>
      </c>
      <c r="FA34" s="187">
        <v>7791225.105999991</v>
      </c>
      <c r="FB34" s="187">
        <v>47030698.584</v>
      </c>
      <c r="FC34" s="238">
        <f>(FB34-FD34)/FB34</f>
        <v>0.8584312384365665</v>
      </c>
      <c r="FD34" s="187">
        <v>6658077.754000001</v>
      </c>
      <c r="FE34" s="26">
        <v>1</v>
      </c>
      <c r="FF34" s="26">
        <v>1</v>
      </c>
      <c r="FG34" s="26">
        <v>1</v>
      </c>
      <c r="FH34" s="26">
        <f>(FJ34-FI34)/FJ34</f>
        <v>0.8398144333264542</v>
      </c>
      <c r="FI34" s="187">
        <v>6475319.445999995</v>
      </c>
      <c r="FJ34" s="187">
        <v>40423863.27599999</v>
      </c>
      <c r="FK34" s="26">
        <v>1</v>
      </c>
      <c r="FL34" s="26">
        <v>1</v>
      </c>
      <c r="FM34" s="26">
        <v>1</v>
      </c>
      <c r="FN34" s="26">
        <f>(FP34-FO34)/FP34</f>
        <v>0.9371948275947504</v>
      </c>
      <c r="FO34" s="187">
        <v>5151958.734000012</v>
      </c>
      <c r="FP34" s="187">
        <v>82030803.14400001</v>
      </c>
      <c r="FQ34" s="26">
        <f t="shared" si="34"/>
        <v>0.9402391027054668</v>
      </c>
      <c r="FR34" s="187">
        <f t="shared" si="53"/>
        <v>37919052.41</v>
      </c>
      <c r="FS34" s="187">
        <v>634512768.828</v>
      </c>
      <c r="FT34" s="238">
        <f t="shared" si="35"/>
        <v>0.839280342961</v>
      </c>
      <c r="FU34" s="187">
        <v>13436419.016077027</v>
      </c>
      <c r="FV34" s="187">
        <v>83601590.89199999</v>
      </c>
      <c r="FW34" s="238">
        <v>1</v>
      </c>
      <c r="FX34" s="238">
        <v>1</v>
      </c>
      <c r="FY34" s="26">
        <f t="shared" si="58"/>
        <v>0.887270225835</v>
      </c>
      <c r="FZ34" s="187">
        <v>72311982.74399999</v>
      </c>
      <c r="GA34" s="187">
        <v>8151713.484154493</v>
      </c>
      <c r="GB34" s="187">
        <v>21588132.514154494</v>
      </c>
      <c r="GC34" s="26">
        <f>(GD34-GE34)/GD34</f>
        <v>0.9915055281090001</v>
      </c>
      <c r="GD34" s="100">
        <v>59403994.296</v>
      </c>
      <c r="GE34" s="100">
        <v>504605.559760496</v>
      </c>
      <c r="GF34" s="26">
        <v>1</v>
      </c>
      <c r="GG34" s="26">
        <v>1</v>
      </c>
      <c r="GH34" s="26">
        <v>1</v>
      </c>
      <c r="GI34" s="26">
        <v>1</v>
      </c>
      <c r="GJ34" s="26">
        <v>1</v>
      </c>
      <c r="GK34" s="26">
        <v>1</v>
      </c>
      <c r="GL34" s="26">
        <f t="shared" si="37"/>
        <v>0.9800637220630755</v>
      </c>
      <c r="GM34" s="100">
        <v>62901473.783999994</v>
      </c>
      <c r="GN34" s="100">
        <v>1254021.2639999986</v>
      </c>
      <c r="GO34" s="26">
        <f t="shared" si="38"/>
        <v>0.9682510119862923</v>
      </c>
      <c r="GP34" s="100">
        <v>735354440.712</v>
      </c>
      <c r="GQ34" s="187">
        <f t="shared" si="54"/>
        <v>23346759.323992014</v>
      </c>
      <c r="GR34" s="26">
        <f>(GS34-GT34)/GS34</f>
        <v>0.8837325273134866</v>
      </c>
      <c r="GS34" s="100">
        <v>83702502.696</v>
      </c>
      <c r="GT34" s="100">
        <v>9731878.445999995</v>
      </c>
      <c r="GU34" s="26">
        <v>1</v>
      </c>
      <c r="GV34" s="26">
        <v>1</v>
      </c>
      <c r="GW34" s="291">
        <v>82399055.85599999</v>
      </c>
      <c r="GX34" s="26">
        <f>(GW34-GY34)/GW34</f>
        <v>0.9066948672393051</v>
      </c>
      <c r="GY34" s="100">
        <v>7688254.845999986</v>
      </c>
      <c r="GZ34" s="100">
        <v>83396167.16399999</v>
      </c>
      <c r="HA34" s="26">
        <f>(GZ34-HB34)/GZ34</f>
        <v>0.9431828467046695</v>
      </c>
      <c r="HB34" s="100">
        <v>4738332.813999996</v>
      </c>
      <c r="HC34" s="26">
        <v>1</v>
      </c>
      <c r="HD34" s="26">
        <v>1</v>
      </c>
      <c r="HE34" s="26">
        <v>1</v>
      </c>
      <c r="HF34" s="26">
        <v>1</v>
      </c>
      <c r="HG34" s="26">
        <v>1</v>
      </c>
      <c r="HH34" s="26">
        <v>1</v>
      </c>
      <c r="HI34" s="26">
        <v>1</v>
      </c>
      <c r="HJ34" s="26">
        <f t="shared" si="6"/>
        <v>0.9775491315867438</v>
      </c>
      <c r="HK34" s="187">
        <v>986975902.14</v>
      </c>
      <c r="HL34" s="187">
        <f t="shared" si="55"/>
        <v>22158466.105999976</v>
      </c>
      <c r="HM34" s="26">
        <v>1</v>
      </c>
      <c r="HN34" s="187"/>
      <c r="HO34" s="26">
        <v>1</v>
      </c>
      <c r="HP34" s="26">
        <v>1</v>
      </c>
      <c r="HQ34" s="26">
        <v>1</v>
      </c>
      <c r="HR34" s="26">
        <v>1</v>
      </c>
      <c r="HS34" s="26">
        <v>1</v>
      </c>
      <c r="HT34" s="26">
        <v>1</v>
      </c>
      <c r="HU34" s="26">
        <v>1</v>
      </c>
      <c r="HV34" s="26">
        <v>1</v>
      </c>
      <c r="HW34" s="26" t="s">
        <v>0</v>
      </c>
      <c r="HX34" s="26" t="s">
        <v>0</v>
      </c>
      <c r="HY34" s="26" t="s">
        <v>0</v>
      </c>
      <c r="HZ34" s="187">
        <v>0</v>
      </c>
      <c r="IA34" s="187"/>
      <c r="IB34" s="187">
        <v>475730561.42399997</v>
      </c>
      <c r="IC34" s="26">
        <f t="shared" si="52"/>
        <v>1</v>
      </c>
      <c r="ID34" s="26"/>
      <c r="IE34" s="187"/>
      <c r="IF34" s="187"/>
      <c r="IG34" s="26"/>
      <c r="IH34" s="26"/>
      <c r="IJ34" s="187"/>
      <c r="IK34" s="26"/>
    </row>
    <row r="35" spans="1:245" s="11" customFormat="1" ht="15">
      <c r="A35" s="33" t="s">
        <v>262</v>
      </c>
      <c r="B35" s="153">
        <v>4075</v>
      </c>
      <c r="C35" s="153">
        <v>0</v>
      </c>
      <c r="D35" s="1">
        <v>1.0000000004616614</v>
      </c>
      <c r="E35" s="23" t="e">
        <f>(#REF!-C35)/#REF!</f>
        <v>#REF!</v>
      </c>
      <c r="F35" s="25">
        <v>1.0000000001059306</v>
      </c>
      <c r="G35" s="1">
        <v>1</v>
      </c>
      <c r="H35" s="1">
        <v>1</v>
      </c>
      <c r="I35" s="1">
        <v>1</v>
      </c>
      <c r="J35" s="1" t="s">
        <v>0</v>
      </c>
      <c r="K35" s="1" t="s">
        <v>0</v>
      </c>
      <c r="L35" s="1" t="s">
        <v>0</v>
      </c>
      <c r="M35" s="1" t="s">
        <v>0</v>
      </c>
      <c r="N35" s="1" t="s">
        <v>0</v>
      </c>
      <c r="O35" s="1" t="s">
        <v>0</v>
      </c>
      <c r="P35" s="1" t="s">
        <v>0</v>
      </c>
      <c r="Q35" s="1">
        <v>1</v>
      </c>
      <c r="R35" s="1">
        <v>1</v>
      </c>
      <c r="S35" s="25">
        <v>1.0000000010310917</v>
      </c>
      <c r="T35" s="1">
        <v>0.9514839459582373</v>
      </c>
      <c r="U35" s="12">
        <v>8985802.836</v>
      </c>
      <c r="V35" s="100">
        <v>360033.88</v>
      </c>
      <c r="W35" s="1">
        <f t="shared" si="45"/>
        <v>0.9599330314084358</v>
      </c>
      <c r="X35" s="1">
        <v>1</v>
      </c>
      <c r="Y35" s="1">
        <v>1</v>
      </c>
      <c r="Z35" s="1" t="s">
        <v>0</v>
      </c>
      <c r="AA35" s="12"/>
      <c r="AB35" s="100">
        <v>0</v>
      </c>
      <c r="AC35" s="1"/>
      <c r="AD35" s="1"/>
      <c r="AE35" s="1"/>
      <c r="AF35" s="1"/>
      <c r="AG35" s="1" t="s">
        <v>0</v>
      </c>
      <c r="AH35" s="1" t="s">
        <v>0</v>
      </c>
      <c r="AI35" s="12"/>
      <c r="AJ35" s="12">
        <v>0</v>
      </c>
      <c r="AK35" s="1" t="s">
        <v>0</v>
      </c>
      <c r="AL35" s="147" t="s">
        <v>0</v>
      </c>
      <c r="AM35" s="147" t="s">
        <v>0</v>
      </c>
      <c r="AN35" s="1" t="s">
        <v>0</v>
      </c>
      <c r="AO35" s="1" t="s">
        <v>0</v>
      </c>
      <c r="AP35" s="1" t="s">
        <v>0</v>
      </c>
      <c r="AQ35" s="1">
        <v>1</v>
      </c>
      <c r="AR35" s="1">
        <v>0.9888953672990147</v>
      </c>
      <c r="AS35" s="12">
        <v>11837122.356</v>
      </c>
      <c r="AT35" s="12">
        <v>0</v>
      </c>
      <c r="AU35" s="1">
        <f t="shared" si="46"/>
        <v>1</v>
      </c>
      <c r="AV35" s="1">
        <v>0.9867827580810032</v>
      </c>
      <c r="AW35" s="12">
        <v>42928970.316</v>
      </c>
      <c r="AX35" s="12">
        <v>0</v>
      </c>
      <c r="AY35" s="23">
        <f t="shared" si="47"/>
        <v>1</v>
      </c>
      <c r="AZ35" s="1">
        <v>0.9463009846267907</v>
      </c>
      <c r="BA35" s="12">
        <v>16102666.464</v>
      </c>
      <c r="BB35" s="12">
        <v>104519.96</v>
      </c>
      <c r="BC35" s="1">
        <f t="shared" si="12"/>
        <v>0.9935091520256182</v>
      </c>
      <c r="BD35" s="1">
        <v>1</v>
      </c>
      <c r="BE35" s="147">
        <v>1</v>
      </c>
      <c r="BF35" s="1">
        <v>1</v>
      </c>
      <c r="BG35" s="1" t="s">
        <v>0</v>
      </c>
      <c r="BH35" s="1" t="s">
        <v>0</v>
      </c>
      <c r="BI35" s="147" t="s">
        <v>0</v>
      </c>
      <c r="BJ35" s="1" t="s">
        <v>0</v>
      </c>
      <c r="BK35" s="1" t="s">
        <v>0</v>
      </c>
      <c r="BL35" s="1">
        <v>1</v>
      </c>
      <c r="BM35" s="1">
        <v>1</v>
      </c>
      <c r="BN35" s="1">
        <v>1</v>
      </c>
      <c r="BO35" s="1">
        <v>0.9868024255240482</v>
      </c>
      <c r="BP35" s="12">
        <v>59211856.04400001</v>
      </c>
      <c r="BQ35" s="12">
        <f>((BB35)-75605.92)-28914.04</f>
        <v>0</v>
      </c>
      <c r="BR35" s="23">
        <f t="shared" si="57"/>
        <v>1</v>
      </c>
      <c r="BS35" s="1">
        <v>1</v>
      </c>
      <c r="BT35" s="1">
        <v>1</v>
      </c>
      <c r="BU35" s="1">
        <v>1</v>
      </c>
      <c r="BV35" s="1">
        <v>1</v>
      </c>
      <c r="BW35" s="1" t="s">
        <v>0</v>
      </c>
      <c r="BX35" s="1" t="s">
        <v>0</v>
      </c>
      <c r="BY35" s="1" t="s">
        <v>0</v>
      </c>
      <c r="BZ35" s="1" t="s">
        <v>0</v>
      </c>
      <c r="CA35" s="1" t="s">
        <v>0</v>
      </c>
      <c r="CB35" s="12" t="e">
        <f>#REF!+C35+AX35+BQ35</f>
        <v>#REF!</v>
      </c>
      <c r="CC35" s="1">
        <v>1</v>
      </c>
      <c r="CD35" s="1">
        <v>1</v>
      </c>
      <c r="CE35" s="148">
        <v>1</v>
      </c>
      <c r="CF35" s="23">
        <v>1</v>
      </c>
      <c r="CG35" s="100">
        <v>0</v>
      </c>
      <c r="CH35" s="100">
        <v>19031178.66</v>
      </c>
      <c r="CI35" s="8">
        <f t="shared" si="13"/>
        <v>1</v>
      </c>
      <c r="CJ35" s="8">
        <v>1</v>
      </c>
      <c r="CK35" s="8">
        <v>1</v>
      </c>
      <c r="CL35" s="8">
        <v>1</v>
      </c>
      <c r="CM35" s="8" t="s">
        <v>0</v>
      </c>
      <c r="CN35" s="8" t="s">
        <v>0</v>
      </c>
      <c r="CO35" s="8" t="s">
        <v>0</v>
      </c>
      <c r="CP35" s="8" t="s">
        <v>0</v>
      </c>
      <c r="CQ35" s="8" t="s">
        <v>0</v>
      </c>
      <c r="CR35" s="8">
        <v>1</v>
      </c>
      <c r="CS35" s="8">
        <v>1</v>
      </c>
      <c r="CT35" s="8">
        <v>1</v>
      </c>
      <c r="CU35" s="176">
        <v>95692758.228</v>
      </c>
      <c r="CV35" s="26">
        <f t="shared" si="14"/>
        <v>1</v>
      </c>
      <c r="CW35" s="182">
        <v>1</v>
      </c>
      <c r="CX35" s="182">
        <v>1</v>
      </c>
      <c r="CY35" s="182">
        <f t="shared" si="15"/>
        <v>1</v>
      </c>
      <c r="CZ35" s="187">
        <v>15750193.08</v>
      </c>
      <c r="DA35" s="187">
        <v>0</v>
      </c>
      <c r="DB35" s="187">
        <v>2992945.272</v>
      </c>
      <c r="DC35" s="8">
        <f t="shared" si="48"/>
        <v>0.7572495866205742</v>
      </c>
      <c r="DD35" s="100">
        <v>15750193.08</v>
      </c>
      <c r="DE35" s="100">
        <v>726538.7019999983</v>
      </c>
      <c r="DF35" s="182" t="s">
        <v>0</v>
      </c>
      <c r="DG35" s="182" t="s">
        <v>0</v>
      </c>
      <c r="DH35" s="182" t="s">
        <v>0</v>
      </c>
      <c r="DI35" s="182" t="s">
        <v>0</v>
      </c>
      <c r="DJ35" s="182" t="s">
        <v>0</v>
      </c>
      <c r="DK35" s="182">
        <v>1</v>
      </c>
      <c r="DL35" s="182">
        <v>1</v>
      </c>
      <c r="DM35" s="8">
        <v>1</v>
      </c>
      <c r="DN35" s="26">
        <f t="shared" si="16"/>
        <v>1</v>
      </c>
      <c r="DO35" s="199">
        <v>84873102.98399998</v>
      </c>
      <c r="DP35" s="187">
        <v>0</v>
      </c>
      <c r="DQ35" s="238">
        <v>1</v>
      </c>
      <c r="DR35" s="238">
        <f t="shared" si="17"/>
        <v>0.710362853387</v>
      </c>
      <c r="DS35" s="223">
        <v>14950890.804</v>
      </c>
      <c r="DT35" s="187">
        <v>4330333.351793101</v>
      </c>
      <c r="DU35" s="238">
        <f t="shared" si="18"/>
        <v>0.756166202373</v>
      </c>
      <c r="DV35" s="229">
        <v>9019681.884</v>
      </c>
      <c r="DW35" s="187">
        <v>2199303.287163174</v>
      </c>
      <c r="DX35" s="238" t="s">
        <v>0</v>
      </c>
      <c r="DY35" s="238" t="s">
        <v>0</v>
      </c>
      <c r="DZ35" s="238" t="s">
        <v>0</v>
      </c>
      <c r="EA35" s="238" t="s">
        <v>0</v>
      </c>
      <c r="EB35" s="238" t="s">
        <v>0</v>
      </c>
      <c r="EC35" s="238" t="s">
        <v>0</v>
      </c>
      <c r="ED35" s="187">
        <v>0</v>
      </c>
      <c r="EE35" s="187"/>
      <c r="EF35" s="238">
        <f>(EH35-EG35)/EH35</f>
        <v>0.7889251791030427</v>
      </c>
      <c r="EG35" s="187">
        <v>392898.91</v>
      </c>
      <c r="EH35" s="187">
        <v>1861420.08</v>
      </c>
      <c r="EI35" s="187">
        <v>19314411.156</v>
      </c>
      <c r="EJ35" s="238">
        <f t="shared" si="21"/>
        <v>0.990000000287868</v>
      </c>
      <c r="EK35" s="187">
        <v>193144.10599999875</v>
      </c>
      <c r="EL35" s="187">
        <v>29719575.071999997</v>
      </c>
      <c r="EM35" s="26">
        <f>(EL35-EN35)/EL35</f>
        <v>0.6909404808868326</v>
      </c>
      <c r="EN35" s="187">
        <v>9185117.579999998</v>
      </c>
      <c r="EO35" s="238">
        <f t="shared" si="23"/>
        <v>0.9052723372819353</v>
      </c>
      <c r="EP35" s="187">
        <v>8688569.13</v>
      </c>
      <c r="EQ35" s="187">
        <v>91721561.376</v>
      </c>
      <c r="ER35" s="238">
        <f t="shared" si="24"/>
        <v>0.9052723372819353</v>
      </c>
      <c r="ES35" s="238">
        <f t="shared" si="49"/>
        <v>0.7400873965942576</v>
      </c>
      <c r="ET35" s="187">
        <v>7519462.330000002</v>
      </c>
      <c r="EU35" s="187">
        <v>28930733.76</v>
      </c>
      <c r="EV35" s="187">
        <v>24416165.58</v>
      </c>
      <c r="EW35" s="238">
        <f t="shared" si="26"/>
        <v>0.9999999999180872</v>
      </c>
      <c r="EX35" s="187">
        <v>0.001999996602535248</v>
      </c>
      <c r="EY35" s="187">
        <v>33100141.115999997</v>
      </c>
      <c r="EZ35" s="238">
        <f>(EY35-FA35)/EY35</f>
        <v>0.8729509595967488</v>
      </c>
      <c r="FA35" s="187">
        <v>4205341.165999997</v>
      </c>
      <c r="FB35" s="187">
        <v>7406656.164</v>
      </c>
      <c r="FC35" s="238">
        <f>(FB35-FD35)/FB35</f>
        <v>0.8584312379591109</v>
      </c>
      <c r="FD35" s="187">
        <v>1048551.1440000003</v>
      </c>
      <c r="FE35" s="26" t="s">
        <v>0</v>
      </c>
      <c r="FF35" s="26" t="s">
        <v>0</v>
      </c>
      <c r="FG35" s="26" t="s">
        <v>0</v>
      </c>
      <c r="FH35" s="26" t="s">
        <v>0</v>
      </c>
      <c r="FI35" s="187">
        <v>0</v>
      </c>
      <c r="FJ35" s="187"/>
      <c r="FK35" s="26" t="s">
        <v>0</v>
      </c>
      <c r="FL35" s="26">
        <v>1</v>
      </c>
      <c r="FM35" s="26">
        <v>1</v>
      </c>
      <c r="FN35" s="26">
        <f>(FP35-FO35)/FP35</f>
        <v>0.9371948275634435</v>
      </c>
      <c r="FO35" s="187">
        <v>1716546.3580000065</v>
      </c>
      <c r="FP35" s="187">
        <v>27331289.628000002</v>
      </c>
      <c r="FQ35" s="26">
        <f t="shared" si="34"/>
        <v>0.8993056594950278</v>
      </c>
      <c r="FR35" s="187">
        <f t="shared" si="53"/>
        <v>14489901.000000004</v>
      </c>
      <c r="FS35" s="187">
        <v>143899855.01999998</v>
      </c>
      <c r="FT35" s="238">
        <f t="shared" si="35"/>
        <v>0.839280342961</v>
      </c>
      <c r="FU35" s="187">
        <v>6139572.504617102</v>
      </c>
      <c r="FV35" s="187">
        <v>38200507.752</v>
      </c>
      <c r="FW35" s="238">
        <v>1</v>
      </c>
      <c r="FX35" s="238">
        <v>1</v>
      </c>
      <c r="FY35" s="26" t="s">
        <v>0</v>
      </c>
      <c r="FZ35" s="187">
        <v>0</v>
      </c>
      <c r="GA35" s="187">
        <v>-8.1956841313513E-10</v>
      </c>
      <c r="GB35" s="187">
        <v>6139572.508000001</v>
      </c>
      <c r="GC35" s="26" t="s">
        <v>0</v>
      </c>
      <c r="GD35" s="100"/>
      <c r="GE35" s="100">
        <v>2.794031672692654E-11</v>
      </c>
      <c r="GF35" s="26" t="s">
        <v>0</v>
      </c>
      <c r="GG35" s="26" t="s">
        <v>0</v>
      </c>
      <c r="GH35" s="26" t="s">
        <v>0</v>
      </c>
      <c r="GI35" s="26" t="s">
        <v>0</v>
      </c>
      <c r="GJ35" s="26" t="s">
        <v>0</v>
      </c>
      <c r="GK35" s="26" t="s">
        <v>0</v>
      </c>
      <c r="GL35" s="26">
        <f t="shared" si="37"/>
        <v>0.9800637221826061</v>
      </c>
      <c r="GM35" s="100">
        <v>38070635.699999996</v>
      </c>
      <c r="GN35" s="100">
        <v>758986.7699999958</v>
      </c>
      <c r="GO35" s="26">
        <f t="shared" si="38"/>
        <v>0.9521439895510339</v>
      </c>
      <c r="GP35" s="100">
        <v>144152410.74</v>
      </c>
      <c r="GQ35" s="187">
        <f t="shared" si="54"/>
        <v>6898559.274617097</v>
      </c>
      <c r="GR35" s="26">
        <f>(GS35-GT35)/GS35</f>
        <v>0.8837325271551525</v>
      </c>
      <c r="GS35" s="100">
        <v>39568003.152</v>
      </c>
      <c r="GT35" s="100">
        <v>4600471.732000001</v>
      </c>
      <c r="GU35" s="26">
        <v>1</v>
      </c>
      <c r="GV35" s="26">
        <v>1</v>
      </c>
      <c r="GW35" s="291"/>
      <c r="GX35" s="26" t="s">
        <v>0</v>
      </c>
      <c r="GY35" s="100">
        <v>0</v>
      </c>
      <c r="GZ35" s="100">
        <v>0</v>
      </c>
      <c r="HA35" s="26" t="s">
        <v>0</v>
      </c>
      <c r="HB35" s="100">
        <v>0</v>
      </c>
      <c r="HC35" s="26">
        <v>1</v>
      </c>
      <c r="HD35" s="26">
        <v>1</v>
      </c>
      <c r="HE35" s="26">
        <v>1</v>
      </c>
      <c r="HF35" s="26">
        <v>1</v>
      </c>
      <c r="HG35" s="26">
        <v>1</v>
      </c>
      <c r="HH35" s="26">
        <v>1</v>
      </c>
      <c r="HI35" s="26">
        <v>1</v>
      </c>
      <c r="HJ35" s="26">
        <f t="shared" si="6"/>
        <v>0.9670882885764138</v>
      </c>
      <c r="HK35" s="187">
        <v>139782209.22</v>
      </c>
      <c r="HL35" s="187">
        <f t="shared" si="55"/>
        <v>4600471.732000001</v>
      </c>
      <c r="HM35" s="26">
        <v>1</v>
      </c>
      <c r="HN35" s="187"/>
      <c r="HO35" s="26">
        <v>1</v>
      </c>
      <c r="HP35" s="26">
        <v>1</v>
      </c>
      <c r="HQ35" s="26">
        <v>1</v>
      </c>
      <c r="HR35" s="26">
        <v>1</v>
      </c>
      <c r="HS35" s="26">
        <v>1</v>
      </c>
      <c r="HT35" s="26">
        <v>1</v>
      </c>
      <c r="HU35" s="26">
        <v>1</v>
      </c>
      <c r="HV35" s="26">
        <v>1</v>
      </c>
      <c r="HW35" s="26" t="s">
        <v>0</v>
      </c>
      <c r="HX35" s="26">
        <v>1</v>
      </c>
      <c r="HY35" s="26">
        <f>(HZ35-IA35)/HZ35</f>
        <v>1</v>
      </c>
      <c r="HZ35" s="187">
        <v>36704407.764</v>
      </c>
      <c r="IA35" s="187"/>
      <c r="IB35" s="187">
        <v>168163152.66</v>
      </c>
      <c r="IC35" s="26">
        <f t="shared" si="52"/>
        <v>1</v>
      </c>
      <c r="ID35" s="26">
        <f>(IE35-IF35)/IE35</f>
        <v>0.9699992151207419</v>
      </c>
      <c r="IE35" s="187">
        <v>25093897.944000002</v>
      </c>
      <c r="IF35" s="187">
        <v>752836.6339999996</v>
      </c>
      <c r="IG35" s="26">
        <v>1</v>
      </c>
      <c r="IH35" s="26">
        <f>(II35-IJ35)/II35</f>
        <v>0.9198722751742959</v>
      </c>
      <c r="II35" s="11">
        <v>13980051.804</v>
      </c>
      <c r="IJ35" s="187">
        <v>1120189.743999999</v>
      </c>
      <c r="IK35" s="26">
        <v>1</v>
      </c>
    </row>
    <row r="36" spans="1:245" ht="15">
      <c r="A36" s="33" t="s">
        <v>29</v>
      </c>
      <c r="B36" s="153">
        <v>0</v>
      </c>
      <c r="C36" s="153">
        <v>278736.07</v>
      </c>
      <c r="D36" s="1">
        <v>0.9999999990818806</v>
      </c>
      <c r="E36" s="23" t="e">
        <f>(#REF!-C36)/#REF!</f>
        <v>#REF!</v>
      </c>
      <c r="F36" s="25">
        <v>1.0000000000092928</v>
      </c>
      <c r="G36" s="1" t="s">
        <v>0</v>
      </c>
      <c r="H36" s="1" t="s">
        <v>0</v>
      </c>
      <c r="I36" s="1" t="s">
        <v>0</v>
      </c>
      <c r="J36" s="1" t="s">
        <v>0</v>
      </c>
      <c r="K36" s="1" t="s">
        <v>0</v>
      </c>
      <c r="L36" s="1" t="s">
        <v>0</v>
      </c>
      <c r="M36" s="1" t="s">
        <v>0</v>
      </c>
      <c r="N36" s="1" t="s">
        <v>0</v>
      </c>
      <c r="O36" s="1" t="s">
        <v>0</v>
      </c>
      <c r="P36" s="1" t="s">
        <v>0</v>
      </c>
      <c r="Q36" s="1" t="s">
        <v>0</v>
      </c>
      <c r="R36" s="1" t="s">
        <v>0</v>
      </c>
      <c r="S36" s="25" t="s">
        <v>0</v>
      </c>
      <c r="T36" s="1" t="s">
        <v>0</v>
      </c>
      <c r="U36" s="12">
        <v>0</v>
      </c>
      <c r="V36" s="100">
        <v>0</v>
      </c>
      <c r="W36" s="1" t="s">
        <v>0</v>
      </c>
      <c r="X36" s="1" t="s">
        <v>0</v>
      </c>
      <c r="Y36" s="1" t="s">
        <v>0</v>
      </c>
      <c r="Z36" s="1" t="s">
        <v>0</v>
      </c>
      <c r="AA36" s="12"/>
      <c r="AB36" s="100">
        <v>0</v>
      </c>
      <c r="AC36" s="1"/>
      <c r="AD36" s="1"/>
      <c r="AE36" s="1"/>
      <c r="AF36" s="1"/>
      <c r="AG36" s="1" t="s">
        <v>0</v>
      </c>
      <c r="AH36" s="1" t="s">
        <v>0</v>
      </c>
      <c r="AI36" s="12"/>
      <c r="AJ36" s="12">
        <v>0</v>
      </c>
      <c r="AK36" s="1" t="s">
        <v>0</v>
      </c>
      <c r="AL36" s="147" t="s">
        <v>0</v>
      </c>
      <c r="AM36" s="147" t="s">
        <v>0</v>
      </c>
      <c r="AN36" s="1" t="s">
        <v>0</v>
      </c>
      <c r="AO36" s="1" t="s">
        <v>0</v>
      </c>
      <c r="AP36" s="1" t="s">
        <v>0</v>
      </c>
      <c r="AQ36" s="1" t="s">
        <v>0</v>
      </c>
      <c r="AR36" s="1" t="s">
        <v>0</v>
      </c>
      <c r="AS36" s="12"/>
      <c r="AT36" s="12">
        <v>0</v>
      </c>
      <c r="AU36" s="1" t="s">
        <v>0</v>
      </c>
      <c r="AV36" s="1" t="s">
        <v>0</v>
      </c>
      <c r="AW36" s="12"/>
      <c r="AX36" s="12">
        <f t="shared" si="56"/>
        <v>0</v>
      </c>
      <c r="AY36" s="23" t="s">
        <v>0</v>
      </c>
      <c r="AZ36" s="1" t="s">
        <v>0</v>
      </c>
      <c r="BA36" s="12"/>
      <c r="BB36" s="12">
        <v>0</v>
      </c>
      <c r="BC36" s="1" t="s">
        <v>0</v>
      </c>
      <c r="BD36" s="1" t="s">
        <v>0</v>
      </c>
      <c r="BE36" s="147" t="s">
        <v>0</v>
      </c>
      <c r="BF36" s="1" t="s">
        <v>0</v>
      </c>
      <c r="BG36" s="1" t="s">
        <v>0</v>
      </c>
      <c r="BH36" s="1" t="s">
        <v>0</v>
      </c>
      <c r="BI36" s="147" t="s">
        <v>0</v>
      </c>
      <c r="BJ36" s="1" t="s">
        <v>0</v>
      </c>
      <c r="BK36" s="1" t="s">
        <v>0</v>
      </c>
      <c r="BL36" s="1" t="s">
        <v>0</v>
      </c>
      <c r="BM36" s="1" t="s">
        <v>0</v>
      </c>
      <c r="BN36" s="1" t="s">
        <v>0</v>
      </c>
      <c r="BO36" s="1" t="s">
        <v>0</v>
      </c>
      <c r="BP36" s="12"/>
      <c r="BQ36" s="12">
        <f>BB36</f>
        <v>0</v>
      </c>
      <c r="BR36" s="23" t="s">
        <v>0</v>
      </c>
      <c r="BS36" s="1" t="s">
        <v>0</v>
      </c>
      <c r="BT36" s="1" t="s">
        <v>0</v>
      </c>
      <c r="BU36" s="1" t="s">
        <v>0</v>
      </c>
      <c r="BV36" s="1" t="s">
        <v>0</v>
      </c>
      <c r="BW36" s="1" t="s">
        <v>0</v>
      </c>
      <c r="BX36" s="1" t="s">
        <v>0</v>
      </c>
      <c r="BY36" s="1" t="s">
        <v>0</v>
      </c>
      <c r="BZ36" s="1" t="s">
        <v>0</v>
      </c>
      <c r="CA36" s="1" t="s">
        <v>0</v>
      </c>
      <c r="CB36" s="12" t="e">
        <f>#REF!+C36+AX36+BQ36</f>
        <v>#REF!</v>
      </c>
      <c r="CC36" s="1" t="s">
        <v>0</v>
      </c>
      <c r="CD36" s="1" t="s">
        <v>0</v>
      </c>
      <c r="CE36" s="148" t="s">
        <v>0</v>
      </c>
      <c r="CF36" s="23" t="s">
        <v>0</v>
      </c>
      <c r="CG36" s="100">
        <v>0</v>
      </c>
      <c r="CH36" s="100"/>
      <c r="CI36" s="8" t="s">
        <v>0</v>
      </c>
      <c r="CJ36" s="8" t="s">
        <v>0</v>
      </c>
      <c r="CK36" s="8" t="s">
        <v>0</v>
      </c>
      <c r="CL36" s="8" t="s">
        <v>0</v>
      </c>
      <c r="CM36" s="8" t="s">
        <v>0</v>
      </c>
      <c r="CN36" s="8" t="s">
        <v>0</v>
      </c>
      <c r="CO36" s="8" t="s">
        <v>0</v>
      </c>
      <c r="CP36" s="8" t="s">
        <v>0</v>
      </c>
      <c r="CQ36" s="8" t="s">
        <v>0</v>
      </c>
      <c r="CR36" s="8" t="s">
        <v>0</v>
      </c>
      <c r="CS36" s="8" t="s">
        <v>0</v>
      </c>
      <c r="CT36" s="8" t="s">
        <v>0</v>
      </c>
      <c r="CU36" s="176"/>
      <c r="CV36" s="26" t="s">
        <v>0</v>
      </c>
      <c r="CW36" s="182" t="s">
        <v>0</v>
      </c>
      <c r="CX36" s="182" t="s">
        <v>0</v>
      </c>
      <c r="CY36" s="182" t="s">
        <v>0</v>
      </c>
      <c r="CZ36" s="187"/>
      <c r="DA36" s="187" t="s">
        <v>0</v>
      </c>
      <c r="DB36" s="187"/>
      <c r="DC36" s="8" t="s">
        <v>0</v>
      </c>
      <c r="DD36" s="100"/>
      <c r="DE36" s="100" t="s">
        <v>0</v>
      </c>
      <c r="DF36" s="182" t="s">
        <v>0</v>
      </c>
      <c r="DG36" s="182" t="s">
        <v>0</v>
      </c>
      <c r="DH36" s="182" t="s">
        <v>0</v>
      </c>
      <c r="DI36" s="182" t="s">
        <v>0</v>
      </c>
      <c r="DJ36" s="182" t="s">
        <v>0</v>
      </c>
      <c r="DK36" s="182" t="s">
        <v>0</v>
      </c>
      <c r="DL36" s="182" t="s">
        <v>0</v>
      </c>
      <c r="DM36" s="8" t="s">
        <v>0</v>
      </c>
      <c r="DN36" s="26"/>
      <c r="DO36" s="199">
        <v>0</v>
      </c>
      <c r="DP36" s="187">
        <v>0</v>
      </c>
      <c r="DQ36" s="238" t="s">
        <v>0</v>
      </c>
      <c r="DR36" s="238"/>
      <c r="DS36" s="223"/>
      <c r="DT36" s="187"/>
      <c r="DU36" s="238"/>
      <c r="DV36" s="229"/>
      <c r="DW36" s="187"/>
      <c r="DX36" s="238" t="s">
        <v>0</v>
      </c>
      <c r="DY36" s="238" t="s">
        <v>0</v>
      </c>
      <c r="DZ36" s="238" t="s">
        <v>0</v>
      </c>
      <c r="EA36" s="238" t="s">
        <v>0</v>
      </c>
      <c r="EB36" s="238" t="s">
        <v>0</v>
      </c>
      <c r="EC36" s="238" t="s">
        <v>0</v>
      </c>
      <c r="ED36" s="187">
        <v>0</v>
      </c>
      <c r="EE36" s="187"/>
      <c r="EF36" s="238" t="s">
        <v>0</v>
      </c>
      <c r="EG36" s="187">
        <v>0</v>
      </c>
      <c r="EH36" s="187"/>
      <c r="EI36" s="187"/>
      <c r="EJ36" s="238"/>
      <c r="EK36" s="187"/>
      <c r="EL36" s="187"/>
      <c r="EM36" s="26"/>
      <c r="EN36" s="187"/>
      <c r="EO36" s="238"/>
      <c r="EP36" s="187">
        <f>EN36+EK36+EG36+ED36+DW36+DT36</f>
        <v>0</v>
      </c>
      <c r="EQ36" s="187"/>
      <c r="ER36" s="238" t="s">
        <v>0</v>
      </c>
      <c r="ES36" s="238" t="s">
        <v>0</v>
      </c>
      <c r="ET36" s="187">
        <v>0</v>
      </c>
      <c r="EU36" s="187"/>
      <c r="EV36" s="187"/>
      <c r="EW36" s="238" t="s">
        <v>0</v>
      </c>
      <c r="EX36" s="187">
        <v>0</v>
      </c>
      <c r="EY36" s="187"/>
      <c r="EZ36" s="238" t="s">
        <v>0</v>
      </c>
      <c r="FA36" s="187">
        <v>0</v>
      </c>
      <c r="FB36" s="187"/>
      <c r="FC36" s="238" t="s">
        <v>0</v>
      </c>
      <c r="FD36" s="187">
        <v>0</v>
      </c>
      <c r="FE36" s="26" t="s">
        <v>0</v>
      </c>
      <c r="FF36" s="26" t="s">
        <v>0</v>
      </c>
      <c r="FG36" s="26" t="s">
        <v>0</v>
      </c>
      <c r="FH36" s="26" t="s">
        <v>0</v>
      </c>
      <c r="FI36" s="187">
        <v>0</v>
      </c>
      <c r="FJ36" s="187"/>
      <c r="FK36" s="26" t="s">
        <v>0</v>
      </c>
      <c r="FL36" s="26" t="s">
        <v>0</v>
      </c>
      <c r="FM36" s="26" t="s">
        <v>0</v>
      </c>
      <c r="FN36" s="26" t="s">
        <v>0</v>
      </c>
      <c r="FO36" s="187">
        <v>0</v>
      </c>
      <c r="FP36" s="187"/>
      <c r="FQ36" s="26" t="s">
        <v>0</v>
      </c>
      <c r="FR36" s="187">
        <f t="shared" si="53"/>
        <v>0</v>
      </c>
      <c r="FS36" s="187"/>
      <c r="FT36" s="238" t="s">
        <v>0</v>
      </c>
      <c r="FU36" s="187">
        <v>0</v>
      </c>
      <c r="FV36" s="187">
        <v>0</v>
      </c>
      <c r="FW36" s="238"/>
      <c r="FX36" s="238"/>
      <c r="FY36" s="26"/>
      <c r="FZ36" s="187"/>
      <c r="GA36" s="187">
        <v>0</v>
      </c>
      <c r="GB36" s="187">
        <v>0</v>
      </c>
      <c r="GC36" s="26" t="s">
        <v>0</v>
      </c>
      <c r="GD36" s="100"/>
      <c r="GE36" s="100">
        <v>2.794031672692654E-11</v>
      </c>
      <c r="GF36" s="26" t="s">
        <v>0</v>
      </c>
      <c r="GG36" s="26" t="s">
        <v>0</v>
      </c>
      <c r="GH36" s="26" t="s">
        <v>0</v>
      </c>
      <c r="GI36" s="26" t="s">
        <v>0</v>
      </c>
      <c r="GJ36" s="26" t="s">
        <v>0</v>
      </c>
      <c r="GK36" s="26" t="s">
        <v>0</v>
      </c>
      <c r="GL36" s="26" t="s">
        <v>0</v>
      </c>
      <c r="GM36" s="100"/>
      <c r="GN36" s="100">
        <v>0</v>
      </c>
      <c r="GO36" s="26" t="s">
        <v>0</v>
      </c>
      <c r="GP36" s="100"/>
      <c r="GQ36" s="187">
        <f t="shared" si="54"/>
        <v>2.794031672692654E-11</v>
      </c>
      <c r="GR36" s="26" t="s">
        <v>0</v>
      </c>
      <c r="GS36" s="100"/>
      <c r="GT36" s="100">
        <v>0</v>
      </c>
      <c r="GU36" s="26" t="s">
        <v>0</v>
      </c>
      <c r="GV36" s="26" t="s">
        <v>0</v>
      </c>
      <c r="GW36" s="291"/>
      <c r="GX36" s="26" t="s">
        <v>0</v>
      </c>
      <c r="GY36" s="100">
        <v>0</v>
      </c>
      <c r="GZ36" s="294">
        <v>0</v>
      </c>
      <c r="HA36" s="26" t="s">
        <v>0</v>
      </c>
      <c r="HB36" s="100">
        <v>0</v>
      </c>
      <c r="HC36" s="26" t="s">
        <v>0</v>
      </c>
      <c r="HD36" s="26" t="s">
        <v>0</v>
      </c>
      <c r="HE36" s="26" t="s">
        <v>0</v>
      </c>
      <c r="HF36" s="26" t="s">
        <v>0</v>
      </c>
      <c r="HG36" s="26" t="s">
        <v>0</v>
      </c>
      <c r="HH36" s="26" t="s">
        <v>0</v>
      </c>
      <c r="HI36" s="26" t="s">
        <v>0</v>
      </c>
      <c r="HJ36" s="26" t="s">
        <v>0</v>
      </c>
      <c r="HK36" s="187">
        <v>0</v>
      </c>
      <c r="HL36" s="187">
        <f t="shared" si="55"/>
        <v>0</v>
      </c>
      <c r="HM36" s="26" t="s">
        <v>0</v>
      </c>
      <c r="HN36" s="187"/>
      <c r="HO36" s="26" t="s">
        <v>0</v>
      </c>
      <c r="HP36" s="26" t="s">
        <v>0</v>
      </c>
      <c r="HQ36" s="26" t="s">
        <v>0</v>
      </c>
      <c r="HR36" s="26" t="s">
        <v>0</v>
      </c>
      <c r="HS36" s="26" t="s">
        <v>0</v>
      </c>
      <c r="HT36" s="26" t="s">
        <v>0</v>
      </c>
      <c r="HU36" s="26" t="s">
        <v>0</v>
      </c>
      <c r="HV36" s="26" t="s">
        <v>0</v>
      </c>
      <c r="HW36" s="26" t="s">
        <v>0</v>
      </c>
      <c r="HX36" s="26" t="s">
        <v>0</v>
      </c>
      <c r="HY36" s="26" t="s">
        <v>0</v>
      </c>
      <c r="HZ36" s="187"/>
      <c r="IA36" s="187"/>
      <c r="IB36" s="187"/>
      <c r="IC36" s="26" t="s">
        <v>0</v>
      </c>
      <c r="ID36" s="26" t="s">
        <v>0</v>
      </c>
      <c r="IE36" s="187"/>
      <c r="IF36" s="187"/>
      <c r="IG36" s="26" t="s">
        <v>0</v>
      </c>
      <c r="IH36" s="26" t="s">
        <v>0</v>
      </c>
      <c r="IJ36" s="187"/>
      <c r="IK36" s="26" t="s">
        <v>0</v>
      </c>
    </row>
    <row r="37" spans="1:245" ht="14.25" customHeight="1">
      <c r="A37" s="33" t="s">
        <v>30</v>
      </c>
      <c r="B37" s="153">
        <v>0</v>
      </c>
      <c r="C37" s="153">
        <v>0</v>
      </c>
      <c r="D37" s="1" t="s">
        <v>0</v>
      </c>
      <c r="E37" s="23"/>
      <c r="F37" s="25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1" t="s">
        <v>0</v>
      </c>
      <c r="M37" s="1" t="s">
        <v>0</v>
      </c>
      <c r="N37" s="1" t="s">
        <v>0</v>
      </c>
      <c r="O37" s="1" t="s">
        <v>0</v>
      </c>
      <c r="P37" s="1" t="s">
        <v>0</v>
      </c>
      <c r="Q37" s="1" t="s">
        <v>0</v>
      </c>
      <c r="R37" s="1" t="s">
        <v>0</v>
      </c>
      <c r="S37" s="25" t="s">
        <v>0</v>
      </c>
      <c r="T37" s="1" t="s">
        <v>0</v>
      </c>
      <c r="U37" s="12"/>
      <c r="V37" s="100">
        <v>0</v>
      </c>
      <c r="W37" s="1" t="s">
        <v>0</v>
      </c>
      <c r="X37" s="1" t="s">
        <v>0</v>
      </c>
      <c r="Y37" s="1" t="s">
        <v>0</v>
      </c>
      <c r="Z37" s="1" t="s">
        <v>0</v>
      </c>
      <c r="AA37" s="12"/>
      <c r="AB37" s="100">
        <v>0</v>
      </c>
      <c r="AC37" s="1"/>
      <c r="AD37" s="1"/>
      <c r="AE37" s="1"/>
      <c r="AF37" s="1"/>
      <c r="AG37" s="1" t="e">
        <f t="shared" si="9"/>
        <v>#DIV/0!</v>
      </c>
      <c r="AH37" s="1" t="s">
        <v>0</v>
      </c>
      <c r="AI37" s="12"/>
      <c r="AJ37" s="12">
        <v>0</v>
      </c>
      <c r="AK37" s="1" t="s">
        <v>0</v>
      </c>
      <c r="AL37" s="147" t="s">
        <v>0</v>
      </c>
      <c r="AM37" s="147" t="s">
        <v>0</v>
      </c>
      <c r="AN37" s="1" t="s">
        <v>0</v>
      </c>
      <c r="AO37" s="1" t="s">
        <v>0</v>
      </c>
      <c r="AP37" s="1" t="s">
        <v>0</v>
      </c>
      <c r="AQ37" s="1" t="s">
        <v>0</v>
      </c>
      <c r="AR37" s="1" t="s">
        <v>0</v>
      </c>
      <c r="AS37" s="12"/>
      <c r="AT37" s="12">
        <v>0</v>
      </c>
      <c r="AU37" s="1" t="s">
        <v>0</v>
      </c>
      <c r="AV37" s="1" t="s">
        <v>0</v>
      </c>
      <c r="AW37" s="12"/>
      <c r="AX37" s="12">
        <f t="shared" si="56"/>
        <v>0</v>
      </c>
      <c r="AY37" s="23" t="s">
        <v>0</v>
      </c>
      <c r="AZ37" s="1" t="s">
        <v>0</v>
      </c>
      <c r="BA37" s="12"/>
      <c r="BB37" s="12">
        <v>0</v>
      </c>
      <c r="BC37" s="1" t="s">
        <v>0</v>
      </c>
      <c r="BD37" s="1" t="s">
        <v>0</v>
      </c>
      <c r="BE37" s="147" t="s">
        <v>0</v>
      </c>
      <c r="BF37" s="1" t="s">
        <v>0</v>
      </c>
      <c r="BG37" s="1" t="s">
        <v>0</v>
      </c>
      <c r="BH37" s="1" t="s">
        <v>0</v>
      </c>
      <c r="BI37" s="147" t="s">
        <v>0</v>
      </c>
      <c r="BJ37" s="1" t="s">
        <v>0</v>
      </c>
      <c r="BK37" s="1" t="s">
        <v>0</v>
      </c>
      <c r="BL37" s="1" t="s">
        <v>0</v>
      </c>
      <c r="BM37" s="1" t="s">
        <v>0</v>
      </c>
      <c r="BN37" s="1" t="s">
        <v>0</v>
      </c>
      <c r="BO37" s="1" t="s">
        <v>0</v>
      </c>
      <c r="BP37" s="12"/>
      <c r="BQ37" s="12">
        <f>BB37</f>
        <v>0</v>
      </c>
      <c r="BR37" s="23" t="s">
        <v>0</v>
      </c>
      <c r="BS37" s="1" t="s">
        <v>0</v>
      </c>
      <c r="BT37" s="1" t="s">
        <v>0</v>
      </c>
      <c r="BU37" s="1" t="s">
        <v>0</v>
      </c>
      <c r="BV37" s="1" t="s">
        <v>0</v>
      </c>
      <c r="BW37" s="1" t="s">
        <v>0</v>
      </c>
      <c r="BX37" s="1" t="s">
        <v>0</v>
      </c>
      <c r="BY37" s="1" t="s">
        <v>0</v>
      </c>
      <c r="BZ37" s="1" t="s">
        <v>0</v>
      </c>
      <c r="CA37" s="1" t="s">
        <v>0</v>
      </c>
      <c r="CB37" s="12" t="e">
        <f>#REF!+C37+AX37+BQ37</f>
        <v>#REF!</v>
      </c>
      <c r="CC37" s="1" t="s">
        <v>0</v>
      </c>
      <c r="CD37" s="1" t="s">
        <v>0</v>
      </c>
      <c r="CE37" s="148" t="s">
        <v>0</v>
      </c>
      <c r="CF37" s="23" t="s">
        <v>0</v>
      </c>
      <c r="CG37" s="100">
        <v>0</v>
      </c>
      <c r="CH37" s="100"/>
      <c r="CI37" s="8" t="s">
        <v>0</v>
      </c>
      <c r="CJ37" s="8" t="s">
        <v>0</v>
      </c>
      <c r="CK37" s="8" t="s">
        <v>0</v>
      </c>
      <c r="CL37" s="8" t="s">
        <v>0</v>
      </c>
      <c r="CM37" s="8" t="s">
        <v>0</v>
      </c>
      <c r="CN37" s="8" t="s">
        <v>0</v>
      </c>
      <c r="CO37" s="8" t="s">
        <v>0</v>
      </c>
      <c r="CP37" s="8" t="s">
        <v>0</v>
      </c>
      <c r="CQ37" s="8" t="s">
        <v>0</v>
      </c>
      <c r="CR37" s="8" t="s">
        <v>0</v>
      </c>
      <c r="CS37" s="8" t="s">
        <v>0</v>
      </c>
      <c r="CT37" s="8" t="s">
        <v>0</v>
      </c>
      <c r="CU37" s="176"/>
      <c r="CV37" s="26" t="s">
        <v>0</v>
      </c>
      <c r="CW37" s="182" t="s">
        <v>0</v>
      </c>
      <c r="CX37" s="182" t="s">
        <v>0</v>
      </c>
      <c r="CY37" s="182" t="s">
        <v>0</v>
      </c>
      <c r="CZ37" s="187"/>
      <c r="DA37" s="187" t="s">
        <v>0</v>
      </c>
      <c r="DB37" s="187"/>
      <c r="DC37" s="8" t="s">
        <v>0</v>
      </c>
      <c r="DD37" s="100"/>
      <c r="DE37" s="100" t="s">
        <v>0</v>
      </c>
      <c r="DF37" s="182" t="s">
        <v>0</v>
      </c>
      <c r="DG37" s="182" t="s">
        <v>0</v>
      </c>
      <c r="DH37" s="182" t="s">
        <v>0</v>
      </c>
      <c r="DI37" s="182" t="s">
        <v>0</v>
      </c>
      <c r="DJ37" s="182" t="s">
        <v>0</v>
      </c>
      <c r="DK37" s="182" t="s">
        <v>0</v>
      </c>
      <c r="DL37" s="182" t="s">
        <v>0</v>
      </c>
      <c r="DM37" s="8" t="s">
        <v>0</v>
      </c>
      <c r="DN37" s="26"/>
      <c r="DO37" s="199"/>
      <c r="DP37" s="187">
        <v>0</v>
      </c>
      <c r="DQ37" s="238" t="s">
        <v>0</v>
      </c>
      <c r="DR37" s="238"/>
      <c r="DS37" s="223"/>
      <c r="DT37" s="187"/>
      <c r="DU37" s="238"/>
      <c r="DV37" s="229"/>
      <c r="DW37" s="187"/>
      <c r="DX37" s="238" t="s">
        <v>0</v>
      </c>
      <c r="DY37" s="238" t="s">
        <v>0</v>
      </c>
      <c r="DZ37" s="238" t="s">
        <v>0</v>
      </c>
      <c r="EA37" s="238" t="s">
        <v>0</v>
      </c>
      <c r="EB37" s="238" t="s">
        <v>0</v>
      </c>
      <c r="EC37" s="238" t="s">
        <v>0</v>
      </c>
      <c r="ED37" s="187">
        <v>0</v>
      </c>
      <c r="EE37" s="187"/>
      <c r="EF37" s="238" t="s">
        <v>0</v>
      </c>
      <c r="EG37" s="187">
        <v>0</v>
      </c>
      <c r="EH37" s="187"/>
      <c r="EI37" s="187"/>
      <c r="EJ37" s="238"/>
      <c r="EK37" s="187"/>
      <c r="EL37" s="187"/>
      <c r="EM37" s="26"/>
      <c r="EN37" s="187"/>
      <c r="EO37" s="238"/>
      <c r="EP37" s="187">
        <f>EN37+EK37+EG37+ED37+DW37+DT37</f>
        <v>0</v>
      </c>
      <c r="EQ37" s="187"/>
      <c r="ER37" s="238" t="s">
        <v>0</v>
      </c>
      <c r="ES37" s="238" t="s">
        <v>0</v>
      </c>
      <c r="ET37" s="187">
        <v>0</v>
      </c>
      <c r="EU37" s="187"/>
      <c r="EV37" s="187"/>
      <c r="EW37" s="238" t="s">
        <v>0</v>
      </c>
      <c r="EX37" s="187">
        <v>0</v>
      </c>
      <c r="EY37" s="187"/>
      <c r="EZ37" s="238" t="s">
        <v>0</v>
      </c>
      <c r="FA37" s="187">
        <v>0</v>
      </c>
      <c r="FB37" s="187"/>
      <c r="FC37" s="238" t="s">
        <v>0</v>
      </c>
      <c r="FD37" s="187">
        <v>0</v>
      </c>
      <c r="FE37" s="26" t="s">
        <v>0</v>
      </c>
      <c r="FF37" s="26" t="s">
        <v>0</v>
      </c>
      <c r="FG37" s="26" t="s">
        <v>0</v>
      </c>
      <c r="FH37" s="26" t="s">
        <v>0</v>
      </c>
      <c r="FI37" s="187">
        <v>0</v>
      </c>
      <c r="FJ37" s="187"/>
      <c r="FK37" s="26" t="s">
        <v>0</v>
      </c>
      <c r="FL37" s="26" t="s">
        <v>0</v>
      </c>
      <c r="FM37" s="26" t="s">
        <v>0</v>
      </c>
      <c r="FN37" s="26" t="s">
        <v>0</v>
      </c>
      <c r="FO37" s="187">
        <v>0</v>
      </c>
      <c r="FP37" s="187">
        <v>0</v>
      </c>
      <c r="FQ37" s="26" t="s">
        <v>0</v>
      </c>
      <c r="FR37" s="187">
        <f t="shared" si="53"/>
        <v>0</v>
      </c>
      <c r="FS37" s="187">
        <v>0</v>
      </c>
      <c r="FT37" s="238" t="s">
        <v>0</v>
      </c>
      <c r="FU37" s="187">
        <v>0</v>
      </c>
      <c r="FV37" s="187">
        <v>0</v>
      </c>
      <c r="FW37" s="238"/>
      <c r="FX37" s="238"/>
      <c r="FY37" s="26"/>
      <c r="FZ37" s="187"/>
      <c r="GA37" s="187">
        <v>1.043081288010228E-09</v>
      </c>
      <c r="GB37" s="187">
        <v>0</v>
      </c>
      <c r="GC37" s="26" t="s">
        <v>0</v>
      </c>
      <c r="GD37" s="100"/>
      <c r="GE37" s="100">
        <v>2.794031672692654E-11</v>
      </c>
      <c r="GF37" s="26" t="s">
        <v>0</v>
      </c>
      <c r="GG37" s="26" t="s">
        <v>0</v>
      </c>
      <c r="GH37" s="26" t="s">
        <v>0</v>
      </c>
      <c r="GI37" s="26" t="s">
        <v>0</v>
      </c>
      <c r="GJ37" s="26" t="s">
        <v>0</v>
      </c>
      <c r="GK37" s="26" t="s">
        <v>0</v>
      </c>
      <c r="GL37" s="26" t="s">
        <v>0</v>
      </c>
      <c r="GM37" s="100"/>
      <c r="GN37" s="100">
        <v>0</v>
      </c>
      <c r="GO37" s="26" t="s">
        <v>0</v>
      </c>
      <c r="GP37" s="100"/>
      <c r="GQ37" s="187">
        <f t="shared" si="54"/>
        <v>1.0710216047371546E-09</v>
      </c>
      <c r="GR37" s="26" t="s">
        <v>0</v>
      </c>
      <c r="GS37" s="100"/>
      <c r="GT37" s="100">
        <v>0</v>
      </c>
      <c r="GU37" s="26" t="s">
        <v>0</v>
      </c>
      <c r="GV37" s="26" t="s">
        <v>0</v>
      </c>
      <c r="GW37" s="291"/>
      <c r="GX37" s="26" t="s">
        <v>0</v>
      </c>
      <c r="GY37" s="100">
        <v>0</v>
      </c>
      <c r="GZ37" s="100">
        <v>0</v>
      </c>
      <c r="HA37" s="26" t="s">
        <v>0</v>
      </c>
      <c r="HB37" s="100">
        <v>0</v>
      </c>
      <c r="HC37" s="26" t="s">
        <v>0</v>
      </c>
      <c r="HD37" s="26" t="s">
        <v>0</v>
      </c>
      <c r="HE37" s="26" t="s">
        <v>0</v>
      </c>
      <c r="HF37" s="26" t="s">
        <v>0</v>
      </c>
      <c r="HG37" s="26" t="s">
        <v>0</v>
      </c>
      <c r="HH37" s="26" t="s">
        <v>0</v>
      </c>
      <c r="HI37" s="26" t="s">
        <v>0</v>
      </c>
      <c r="HJ37" s="26" t="s">
        <v>0</v>
      </c>
      <c r="HK37" s="187">
        <v>0</v>
      </c>
      <c r="HL37" s="187">
        <f t="shared" si="55"/>
        <v>0</v>
      </c>
      <c r="HM37" s="26" t="s">
        <v>0</v>
      </c>
      <c r="HN37" s="187"/>
      <c r="HO37" s="26" t="s">
        <v>0</v>
      </c>
      <c r="HP37" s="26" t="s">
        <v>0</v>
      </c>
      <c r="HQ37" s="26" t="s">
        <v>0</v>
      </c>
      <c r="HR37" s="26" t="s">
        <v>0</v>
      </c>
      <c r="HS37" s="26" t="s">
        <v>0</v>
      </c>
      <c r="HT37" s="26" t="s">
        <v>0</v>
      </c>
      <c r="HU37" s="26" t="s">
        <v>0</v>
      </c>
      <c r="HV37" s="26" t="s">
        <v>0</v>
      </c>
      <c r="HW37" s="26" t="s">
        <v>0</v>
      </c>
      <c r="HX37" s="26" t="s">
        <v>0</v>
      </c>
      <c r="HY37" s="26" t="s">
        <v>0</v>
      </c>
      <c r="HZ37" s="187"/>
      <c r="IA37" s="187"/>
      <c r="IB37" s="187"/>
      <c r="IC37" s="26" t="s">
        <v>0</v>
      </c>
      <c r="ID37" s="26" t="s">
        <v>0</v>
      </c>
      <c r="IE37" s="187"/>
      <c r="IF37" s="187"/>
      <c r="IG37" s="26" t="s">
        <v>0</v>
      </c>
      <c r="IH37" s="26" t="s">
        <v>0</v>
      </c>
      <c r="IJ37" s="187"/>
      <c r="IK37" s="26" t="s">
        <v>0</v>
      </c>
    </row>
    <row r="38" spans="1:245" ht="15">
      <c r="A38" s="33" t="s">
        <v>31</v>
      </c>
      <c r="B38" s="153">
        <v>660.32</v>
      </c>
      <c r="C38" s="153">
        <v>0</v>
      </c>
      <c r="D38" s="1">
        <v>1.000000000509199</v>
      </c>
      <c r="E38" s="23" t="e">
        <f>(#REF!-C38)/#REF!</f>
        <v>#REF!</v>
      </c>
      <c r="F38" s="25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 t="s">
        <v>0</v>
      </c>
      <c r="M38" s="1" t="s">
        <v>0</v>
      </c>
      <c r="N38" s="1" t="s">
        <v>0</v>
      </c>
      <c r="O38" s="1" t="s">
        <v>0</v>
      </c>
      <c r="P38" s="1" t="s">
        <v>0</v>
      </c>
      <c r="Q38" s="1">
        <v>1</v>
      </c>
      <c r="R38" s="1">
        <v>1</v>
      </c>
      <c r="S38" s="25">
        <v>1.0000000003797167</v>
      </c>
      <c r="T38" s="1">
        <v>0.9514839466661632</v>
      </c>
      <c r="U38" s="12">
        <v>14198337.635999998</v>
      </c>
      <c r="V38" s="100">
        <v>0</v>
      </c>
      <c r="W38" s="1">
        <f>(U38-V38)/U38</f>
        <v>1</v>
      </c>
      <c r="X38" s="1">
        <v>1</v>
      </c>
      <c r="Y38" s="1">
        <v>1</v>
      </c>
      <c r="Z38" s="1">
        <v>0.9420733407553016</v>
      </c>
      <c r="AA38" s="12">
        <v>1297380.912</v>
      </c>
      <c r="AB38" s="100">
        <v>0</v>
      </c>
      <c r="AC38" s="1"/>
      <c r="AD38" s="1"/>
      <c r="AE38" s="1"/>
      <c r="AF38" s="1"/>
      <c r="AG38" s="1">
        <f t="shared" si="9"/>
        <v>1</v>
      </c>
      <c r="AH38" s="1" t="s">
        <v>0</v>
      </c>
      <c r="AI38" s="12"/>
      <c r="AJ38" s="12">
        <v>0</v>
      </c>
      <c r="AK38" s="1" t="s">
        <v>0</v>
      </c>
      <c r="AL38" s="147" t="s">
        <v>0</v>
      </c>
      <c r="AM38" s="147" t="s">
        <v>0</v>
      </c>
      <c r="AN38" s="1" t="s">
        <v>0</v>
      </c>
      <c r="AO38" s="1">
        <v>1</v>
      </c>
      <c r="AP38" s="1" t="s">
        <v>0</v>
      </c>
      <c r="AQ38" s="1">
        <v>1</v>
      </c>
      <c r="AR38" s="1">
        <v>0.9888953676747695</v>
      </c>
      <c r="AS38" s="12">
        <v>14623480.656000001</v>
      </c>
      <c r="AT38" s="12">
        <v>-0.030000000000654836</v>
      </c>
      <c r="AU38" s="1">
        <f>(AS38-AT38)/AS38</f>
        <v>1.0000000020514952</v>
      </c>
      <c r="AV38" s="1">
        <v>0.9857185246098742</v>
      </c>
      <c r="AW38" s="12">
        <v>64866451.308</v>
      </c>
      <c r="AX38" s="12">
        <f t="shared" si="56"/>
        <v>-0.030000000000654836</v>
      </c>
      <c r="AY38" s="23">
        <f>(AW38-AX38)/AW38</f>
        <v>1.0000000004624887</v>
      </c>
      <c r="AZ38" s="1">
        <v>0.946300984810161</v>
      </c>
      <c r="BA38" s="12">
        <v>19414827.708</v>
      </c>
      <c r="BB38" s="12">
        <v>126018.69</v>
      </c>
      <c r="BC38" s="1">
        <f t="shared" si="12"/>
        <v>0.9935091522883783</v>
      </c>
      <c r="BD38" s="1">
        <v>1</v>
      </c>
      <c r="BE38" s="147">
        <v>1</v>
      </c>
      <c r="BF38" s="1" t="s">
        <v>0</v>
      </c>
      <c r="BG38" s="1" t="s">
        <v>0</v>
      </c>
      <c r="BH38" s="1" t="s">
        <v>0</v>
      </c>
      <c r="BI38" s="147" t="s">
        <v>0</v>
      </c>
      <c r="BJ38" s="1" t="s">
        <v>0</v>
      </c>
      <c r="BK38" s="1" t="s">
        <v>0</v>
      </c>
      <c r="BL38" s="1">
        <v>1</v>
      </c>
      <c r="BM38" s="1">
        <v>1</v>
      </c>
      <c r="BN38" s="1">
        <v>1</v>
      </c>
      <c r="BO38" s="1">
        <v>0.9890561001398652</v>
      </c>
      <c r="BP38" s="12">
        <v>86092720.332</v>
      </c>
      <c r="BQ38" s="12">
        <f>((BB38)-91157.33)-34861.36</f>
        <v>0</v>
      </c>
      <c r="BR38" s="23">
        <f>(BP38-BQ38)/BP38</f>
        <v>1</v>
      </c>
      <c r="BS38" s="1">
        <v>1</v>
      </c>
      <c r="BT38" s="1">
        <v>1</v>
      </c>
      <c r="BU38" s="1">
        <v>1</v>
      </c>
      <c r="BV38" s="1">
        <v>1</v>
      </c>
      <c r="BW38" s="1" t="s">
        <v>0</v>
      </c>
      <c r="BX38" s="1" t="s">
        <v>0</v>
      </c>
      <c r="BY38" s="1" t="s">
        <v>0</v>
      </c>
      <c r="BZ38" s="1" t="s">
        <v>0</v>
      </c>
      <c r="CA38" s="1" t="s">
        <v>0</v>
      </c>
      <c r="CB38" s="12" t="e">
        <f>#REF!+C38+AX38+BQ38</f>
        <v>#REF!</v>
      </c>
      <c r="CC38" s="1">
        <v>1</v>
      </c>
      <c r="CD38" s="1">
        <v>1</v>
      </c>
      <c r="CE38" s="148">
        <v>1</v>
      </c>
      <c r="CF38" s="23">
        <v>1</v>
      </c>
      <c r="CG38" s="100">
        <v>0</v>
      </c>
      <c r="CH38" s="100">
        <v>27974325.144</v>
      </c>
      <c r="CI38" s="8">
        <f>(CH38-CG38)/CH38</f>
        <v>1</v>
      </c>
      <c r="CJ38" s="8">
        <v>1</v>
      </c>
      <c r="CK38" s="8">
        <v>1</v>
      </c>
      <c r="CL38" s="8">
        <v>1</v>
      </c>
      <c r="CM38" s="8" t="s">
        <v>0</v>
      </c>
      <c r="CN38" s="8" t="s">
        <v>0</v>
      </c>
      <c r="CO38" s="8" t="s">
        <v>0</v>
      </c>
      <c r="CP38" s="8" t="s">
        <v>0</v>
      </c>
      <c r="CQ38" s="8">
        <v>1</v>
      </c>
      <c r="CR38" s="8">
        <v>1</v>
      </c>
      <c r="CS38" s="8">
        <v>1</v>
      </c>
      <c r="CT38" s="8">
        <v>1</v>
      </c>
      <c r="CU38" s="176">
        <v>129212479.23599997</v>
      </c>
      <c r="CV38" s="26">
        <f t="shared" si="14"/>
        <v>1</v>
      </c>
      <c r="CW38" s="182">
        <v>1</v>
      </c>
      <c r="CX38" s="182">
        <v>1</v>
      </c>
      <c r="CY38" s="182">
        <f t="shared" si="15"/>
        <v>1</v>
      </c>
      <c r="CZ38" s="187">
        <v>24374856.96</v>
      </c>
      <c r="DA38" s="187">
        <v>0</v>
      </c>
      <c r="DB38" s="187">
        <v>2273260.14</v>
      </c>
      <c r="DC38" s="8">
        <f>(DB38-DE38)/DB38</f>
        <v>0.7572495816514866</v>
      </c>
      <c r="DD38" s="100">
        <v>24374856.96</v>
      </c>
      <c r="DE38" s="100">
        <v>551834.85</v>
      </c>
      <c r="DF38" s="182" t="s">
        <v>0</v>
      </c>
      <c r="DG38" s="182" t="s">
        <v>0</v>
      </c>
      <c r="DH38" s="182" t="s">
        <v>0</v>
      </c>
      <c r="DI38" s="182" t="s">
        <v>0</v>
      </c>
      <c r="DJ38" s="182" t="s">
        <v>0</v>
      </c>
      <c r="DK38" s="182">
        <v>1</v>
      </c>
      <c r="DL38" s="182">
        <v>1</v>
      </c>
      <c r="DM38" s="8">
        <v>1</v>
      </c>
      <c r="DN38" s="26">
        <f t="shared" si="16"/>
        <v>1</v>
      </c>
      <c r="DO38" s="199">
        <v>125309802.45599999</v>
      </c>
      <c r="DP38" s="187">
        <v>0</v>
      </c>
      <c r="DQ38" s="238">
        <v>1</v>
      </c>
      <c r="DR38" s="238">
        <f t="shared" si="17"/>
        <v>0.710362853387</v>
      </c>
      <c r="DS38" s="223">
        <v>22721721.395999998</v>
      </c>
      <c r="DT38" s="187">
        <v>6581054.55127299</v>
      </c>
      <c r="DU38" s="238">
        <f t="shared" si="18"/>
        <v>0.756166202373</v>
      </c>
      <c r="DV38" s="229">
        <v>17473585.68</v>
      </c>
      <c r="DW38" s="187">
        <v>4260650.754515165</v>
      </c>
      <c r="DX38" s="238" t="s">
        <v>0</v>
      </c>
      <c r="DY38" s="238" t="s">
        <v>0</v>
      </c>
      <c r="DZ38" s="238" t="s">
        <v>0</v>
      </c>
      <c r="EA38" s="238" t="s">
        <v>0</v>
      </c>
      <c r="EB38" s="238" t="s">
        <v>0</v>
      </c>
      <c r="EC38" s="238" t="s">
        <v>0</v>
      </c>
      <c r="ED38" s="187">
        <v>0</v>
      </c>
      <c r="EE38" s="187"/>
      <c r="EF38" s="238">
        <f>(EH38-EG38)/EH38</f>
        <v>0.7889251646655079</v>
      </c>
      <c r="EG38" s="187">
        <v>84977.40399999998</v>
      </c>
      <c r="EH38" s="187">
        <v>402593.724</v>
      </c>
      <c r="EI38" s="187">
        <v>23234720.231999997</v>
      </c>
      <c r="EJ38" s="238">
        <f t="shared" si="21"/>
        <v>0.9900000000137726</v>
      </c>
      <c r="EK38" s="187">
        <v>232347.20199999586</v>
      </c>
      <c r="EL38" s="187">
        <v>35563675.44</v>
      </c>
      <c r="EM38" s="26">
        <f>(EL38-EN38)/EL38</f>
        <v>0.6909404808694882</v>
      </c>
      <c r="EN38" s="187">
        <v>10991292.429999992</v>
      </c>
      <c r="EO38" s="238">
        <f t="shared" si="23"/>
        <v>0.9169805714651541</v>
      </c>
      <c r="EP38" s="187">
        <v>10397101.99</v>
      </c>
      <c r="EQ38" s="187">
        <v>125236973.72399999</v>
      </c>
      <c r="ER38" s="238">
        <f>(EQ38-EP38)/EQ38</f>
        <v>0.9169805714651541</v>
      </c>
      <c r="ES38" s="238">
        <f>(EU38-ET38)/EU38</f>
        <v>0.7400873965158784</v>
      </c>
      <c r="ET38" s="187">
        <v>9610393.851999998</v>
      </c>
      <c r="EU38" s="187">
        <v>36975482.232</v>
      </c>
      <c r="EV38" s="187">
        <v>31672972.86</v>
      </c>
      <c r="EW38" s="238">
        <f t="shared" si="26"/>
        <v>0.9999999999999999</v>
      </c>
      <c r="EX38" s="187">
        <v>3.725290298461914E-09</v>
      </c>
      <c r="EY38" s="187">
        <v>42004058.41199999</v>
      </c>
      <c r="EZ38" s="238">
        <f>(EY38-FA38)/EY38</f>
        <v>0.8729509594131171</v>
      </c>
      <c r="FA38" s="187">
        <v>5336575.321999989</v>
      </c>
      <c r="FB38" s="187"/>
      <c r="FC38" s="238" t="s">
        <v>0</v>
      </c>
      <c r="FD38" s="187">
        <v>0</v>
      </c>
      <c r="FE38" s="26" t="s">
        <v>0</v>
      </c>
      <c r="FF38" s="26" t="s">
        <v>0</v>
      </c>
      <c r="FG38" s="26" t="s">
        <v>0</v>
      </c>
      <c r="FH38" s="26" t="s">
        <v>0</v>
      </c>
      <c r="FI38" s="187">
        <v>0</v>
      </c>
      <c r="FJ38" s="187"/>
      <c r="FK38" s="26" t="s">
        <v>0</v>
      </c>
      <c r="FL38" s="26">
        <v>1</v>
      </c>
      <c r="FM38" s="26">
        <v>1</v>
      </c>
      <c r="FN38" s="26">
        <f>(FP38-FO38)/FP38</f>
        <v>0.9371948277400579</v>
      </c>
      <c r="FO38" s="187">
        <v>2469550.41</v>
      </c>
      <c r="FP38" s="187">
        <v>39320812.62</v>
      </c>
      <c r="FQ38" s="26">
        <f t="shared" si="34"/>
        <v>0.90023276802051</v>
      </c>
      <c r="FR38" s="187">
        <f t="shared" si="53"/>
        <v>17416519.58399999</v>
      </c>
      <c r="FS38" s="187">
        <v>174571542.56399998</v>
      </c>
      <c r="FT38" s="238">
        <f t="shared" si="35"/>
        <v>0.839280342961</v>
      </c>
      <c r="FU38" s="187">
        <v>8232601.880833916</v>
      </c>
      <c r="FV38" s="187">
        <v>51223366.404</v>
      </c>
      <c r="FW38" s="238">
        <v>1</v>
      </c>
      <c r="FX38" s="238">
        <v>1</v>
      </c>
      <c r="FY38" s="26"/>
      <c r="FZ38" s="187"/>
      <c r="GA38" s="187">
        <v>0</v>
      </c>
      <c r="GB38" s="187">
        <v>8232601.8859999925</v>
      </c>
      <c r="GC38" s="26" t="s">
        <v>0</v>
      </c>
      <c r="GD38" s="100"/>
      <c r="GE38" s="100">
        <v>2.794031672692654E-11</v>
      </c>
      <c r="GF38" s="26" t="s">
        <v>0</v>
      </c>
      <c r="GG38" s="26" t="s">
        <v>0</v>
      </c>
      <c r="GH38" s="26" t="s">
        <v>0</v>
      </c>
      <c r="GI38" s="26" t="s">
        <v>0</v>
      </c>
      <c r="GJ38" s="26" t="s">
        <v>0</v>
      </c>
      <c r="GK38" s="26" t="s">
        <v>0</v>
      </c>
      <c r="GL38" s="26">
        <f t="shared" si="37"/>
        <v>0.980063722024739</v>
      </c>
      <c r="GM38" s="100">
        <v>48087502.752</v>
      </c>
      <c r="GN38" s="100">
        <v>958685.8219999969</v>
      </c>
      <c r="GO38" s="26">
        <f t="shared" si="38"/>
        <v>0.9516758639704433</v>
      </c>
      <c r="GP38" s="100">
        <v>190200766.28399998</v>
      </c>
      <c r="GQ38" s="187">
        <f t="shared" si="54"/>
        <v>9191287.702833913</v>
      </c>
      <c r="GR38" s="26">
        <f>(GS38-GT38)/GS38</f>
        <v>0.8837325273751239</v>
      </c>
      <c r="GS38" s="100">
        <v>49402085.04</v>
      </c>
      <c r="GT38" s="100">
        <v>5743855.57</v>
      </c>
      <c r="GU38" s="26">
        <v>1</v>
      </c>
      <c r="GV38" s="26">
        <v>1</v>
      </c>
      <c r="GW38" s="291"/>
      <c r="GX38" s="26" t="s">
        <v>0</v>
      </c>
      <c r="GY38" s="100">
        <v>0</v>
      </c>
      <c r="GZ38" s="100">
        <v>0</v>
      </c>
      <c r="HA38" s="26" t="s">
        <v>0</v>
      </c>
      <c r="HB38" s="100">
        <v>0</v>
      </c>
      <c r="HC38" s="26">
        <v>1</v>
      </c>
      <c r="HD38" s="26">
        <v>1</v>
      </c>
      <c r="HE38" s="26">
        <v>1</v>
      </c>
      <c r="HF38" s="26">
        <v>1</v>
      </c>
      <c r="HG38" s="26">
        <v>1</v>
      </c>
      <c r="HH38" s="26">
        <v>1</v>
      </c>
      <c r="HI38" s="26">
        <v>1</v>
      </c>
      <c r="HJ38" s="26">
        <f t="shared" si="6"/>
        <v>0.9710164045031557</v>
      </c>
      <c r="HK38" s="187">
        <v>198176087.94000003</v>
      </c>
      <c r="HL38" s="187">
        <f t="shared" si="55"/>
        <v>5743855.57</v>
      </c>
      <c r="HM38" s="26">
        <v>1</v>
      </c>
      <c r="HN38" s="187"/>
      <c r="HO38" s="26">
        <v>1</v>
      </c>
      <c r="HP38" s="26">
        <v>1</v>
      </c>
      <c r="HQ38" s="26">
        <v>1</v>
      </c>
      <c r="HR38" s="26" t="s">
        <v>0</v>
      </c>
      <c r="HS38" s="26" t="s">
        <v>0</v>
      </c>
      <c r="HT38" s="26" t="s">
        <v>0</v>
      </c>
      <c r="HU38" s="26" t="s">
        <v>0</v>
      </c>
      <c r="HV38" s="26" t="s">
        <v>0</v>
      </c>
      <c r="HW38" s="26" t="s">
        <v>0</v>
      </c>
      <c r="HX38" s="26">
        <v>1</v>
      </c>
      <c r="HY38" s="26">
        <f>(HZ38-IA38)/HZ38</f>
        <v>1</v>
      </c>
      <c r="HZ38" s="187">
        <v>54939551.652</v>
      </c>
      <c r="IA38" s="187"/>
      <c r="IB38" s="187">
        <v>216572076.312</v>
      </c>
      <c r="IC38" s="26">
        <f>(IB38-IA38)/IB38</f>
        <v>1</v>
      </c>
      <c r="ID38" s="26">
        <f>(IE38-IF38)/IE38</f>
        <v>0.9699992151151633</v>
      </c>
      <c r="IE38" s="187">
        <v>40627412.472</v>
      </c>
      <c r="IF38" s="187">
        <v>1218854.262000002</v>
      </c>
      <c r="IG38" s="26">
        <v>1</v>
      </c>
      <c r="IH38" s="26">
        <f>(II38-IJ38)/II38</f>
        <v>0.919872275293796</v>
      </c>
      <c r="II38" s="7">
        <v>31616754.816</v>
      </c>
      <c r="IJ38" s="187">
        <v>2533378.6259999983</v>
      </c>
      <c r="IK38" s="26">
        <v>1</v>
      </c>
    </row>
    <row r="39" spans="1:245" ht="15">
      <c r="A39" s="33" t="s">
        <v>32</v>
      </c>
      <c r="B39" s="153">
        <v>0</v>
      </c>
      <c r="C39" s="153">
        <v>0</v>
      </c>
      <c r="D39" s="1">
        <v>0.9999999998966017</v>
      </c>
      <c r="E39" s="23" t="e">
        <f>(#REF!-C39)/#REF!</f>
        <v>#REF!</v>
      </c>
      <c r="F39" s="25">
        <v>1.000000000044126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25">
        <v>0.9999999999742586</v>
      </c>
      <c r="T39" s="1">
        <v>0.9514839466865804</v>
      </c>
      <c r="U39" s="12">
        <v>28788874.415999997</v>
      </c>
      <c r="V39" s="100">
        <v>0</v>
      </c>
      <c r="W39" s="1">
        <f>(U39-V39)/U39</f>
        <v>1</v>
      </c>
      <c r="X39" s="1">
        <v>1</v>
      </c>
      <c r="Y39" s="1">
        <v>1</v>
      </c>
      <c r="Z39" s="1">
        <v>0.9420733473598145</v>
      </c>
      <c r="AA39" s="12">
        <v>31772627.316</v>
      </c>
      <c r="AB39" s="100">
        <v>0</v>
      </c>
      <c r="AC39" s="1"/>
      <c r="AD39" s="1"/>
      <c r="AE39" s="1"/>
      <c r="AF39" s="1"/>
      <c r="AG39" s="1">
        <f t="shared" si="9"/>
        <v>1</v>
      </c>
      <c r="AH39" s="1">
        <v>0.9673738688960896</v>
      </c>
      <c r="AI39" s="12">
        <v>34019400.107999995</v>
      </c>
      <c r="AJ39" s="12">
        <v>0</v>
      </c>
      <c r="AK39" s="1">
        <v>1</v>
      </c>
      <c r="AL39" s="147">
        <v>1</v>
      </c>
      <c r="AM39" s="147">
        <v>1</v>
      </c>
      <c r="AN39" s="1">
        <v>1</v>
      </c>
      <c r="AO39" s="1">
        <v>1</v>
      </c>
      <c r="AP39" s="1">
        <f>(AI39-AJ39)/AI39</f>
        <v>1</v>
      </c>
      <c r="AQ39" s="1">
        <v>1</v>
      </c>
      <c r="AR39" s="1">
        <v>0.9888953679410916</v>
      </c>
      <c r="AS39" s="12">
        <v>86865359.688</v>
      </c>
      <c r="AT39" s="12">
        <v>0</v>
      </c>
      <c r="AU39" s="1">
        <f>(AS39-AT39)/AS39</f>
        <v>1</v>
      </c>
      <c r="AV39" s="1">
        <v>0.9889810862934167</v>
      </c>
      <c r="AW39" s="12">
        <v>482056028.52000004</v>
      </c>
      <c r="AX39" s="12">
        <f t="shared" si="56"/>
        <v>0</v>
      </c>
      <c r="AY39" s="23">
        <f>(AW39-AX39)/AW39</f>
        <v>1</v>
      </c>
      <c r="AZ39" s="1">
        <v>0.9463009846019006</v>
      </c>
      <c r="BA39" s="12">
        <v>80821997.16</v>
      </c>
      <c r="BB39" s="12">
        <v>0</v>
      </c>
      <c r="BC39" s="1">
        <f t="shared" si="12"/>
        <v>1</v>
      </c>
      <c r="BD39" s="1">
        <v>1</v>
      </c>
      <c r="BE39" s="147">
        <v>1</v>
      </c>
      <c r="BF39" s="1">
        <v>1</v>
      </c>
      <c r="BG39" s="1">
        <v>1</v>
      </c>
      <c r="BH39" s="1">
        <v>1</v>
      </c>
      <c r="BI39" s="147">
        <v>1</v>
      </c>
      <c r="BJ39" s="1">
        <v>1</v>
      </c>
      <c r="BK39" s="1">
        <v>1</v>
      </c>
      <c r="BL39" s="1">
        <v>1</v>
      </c>
      <c r="BM39" s="1">
        <v>1</v>
      </c>
      <c r="BN39" s="1">
        <v>1</v>
      </c>
      <c r="BO39" s="1">
        <v>0.9951785124120364</v>
      </c>
      <c r="BP39" s="12">
        <v>813492452.784</v>
      </c>
      <c r="BQ39" s="12">
        <f>BB39</f>
        <v>0</v>
      </c>
      <c r="BR39" s="23">
        <f>(BP39-BQ39)/BP39</f>
        <v>1</v>
      </c>
      <c r="BS39" s="1">
        <v>1</v>
      </c>
      <c r="BT39" s="1">
        <v>1</v>
      </c>
      <c r="BU39" s="1">
        <v>1</v>
      </c>
      <c r="BV39" s="1">
        <v>1</v>
      </c>
      <c r="BW39" s="1">
        <v>1</v>
      </c>
      <c r="BX39" s="1">
        <v>1</v>
      </c>
      <c r="BY39" s="1">
        <v>1</v>
      </c>
      <c r="BZ39" s="1">
        <v>1</v>
      </c>
      <c r="CA39" s="1">
        <v>1</v>
      </c>
      <c r="CB39" s="12" t="e">
        <f>#REF!+C39+AX39+BQ39</f>
        <v>#REF!</v>
      </c>
      <c r="CC39" s="1">
        <v>1</v>
      </c>
      <c r="CD39" s="1">
        <v>1</v>
      </c>
      <c r="CE39" s="148">
        <v>1</v>
      </c>
      <c r="CF39" s="23">
        <v>1</v>
      </c>
      <c r="CG39" s="100">
        <v>32047007.56</v>
      </c>
      <c r="CH39" s="100">
        <v>162134743.99199998</v>
      </c>
      <c r="CI39" s="8">
        <f>(CH39-CG39)/CH39</f>
        <v>0.8023433671836478</v>
      </c>
      <c r="CJ39" s="8">
        <v>1</v>
      </c>
      <c r="CK39" s="8">
        <v>1</v>
      </c>
      <c r="CL39" s="8">
        <v>1</v>
      </c>
      <c r="CM39" s="8">
        <v>1</v>
      </c>
      <c r="CN39" s="8">
        <v>1</v>
      </c>
      <c r="CO39" s="8">
        <v>1</v>
      </c>
      <c r="CP39" s="8">
        <v>1</v>
      </c>
      <c r="CQ39" s="8">
        <v>1</v>
      </c>
      <c r="CR39" s="8">
        <v>1</v>
      </c>
      <c r="CS39" s="8">
        <v>1</v>
      </c>
      <c r="CT39" s="8">
        <v>1</v>
      </c>
      <c r="CU39" s="176">
        <v>1464106266.3720002</v>
      </c>
      <c r="CV39" s="26">
        <f t="shared" si="14"/>
        <v>0.9781115563152317</v>
      </c>
      <c r="CW39" s="182">
        <v>1</v>
      </c>
      <c r="CX39" s="182">
        <v>1</v>
      </c>
      <c r="CY39" s="182">
        <f t="shared" si="15"/>
        <v>0.9995683718519663</v>
      </c>
      <c r="CZ39" s="187">
        <v>148711084.512</v>
      </c>
      <c r="DA39" s="187">
        <v>64187.89</v>
      </c>
      <c r="DB39" s="187">
        <v>107821418.412</v>
      </c>
      <c r="DC39" s="8">
        <f>(DB39-DE39)/DB39</f>
        <v>0.7441846219588386</v>
      </c>
      <c r="DD39" s="100">
        <v>148711084.512</v>
      </c>
      <c r="DE39" s="100">
        <v>27582376.912000015</v>
      </c>
      <c r="DF39" s="182">
        <v>1</v>
      </c>
      <c r="DG39" s="182">
        <v>1</v>
      </c>
      <c r="DH39" s="182">
        <v>1</v>
      </c>
      <c r="DI39" s="182">
        <v>1</v>
      </c>
      <c r="DJ39" s="182">
        <v>1</v>
      </c>
      <c r="DK39" s="182">
        <v>1</v>
      </c>
      <c r="DL39" s="182">
        <v>1</v>
      </c>
      <c r="DM39" s="8">
        <v>1</v>
      </c>
      <c r="DN39" s="26">
        <f t="shared" si="16"/>
        <v>0.9795148963694725</v>
      </c>
      <c r="DO39" s="199">
        <v>1349593602.1920002</v>
      </c>
      <c r="DP39" s="187">
        <v>27646564.8</v>
      </c>
      <c r="DQ39" s="238">
        <v>1</v>
      </c>
      <c r="DR39" s="238">
        <f t="shared" si="17"/>
        <v>0.710362853387</v>
      </c>
      <c r="DS39" s="223">
        <v>122180648.412</v>
      </c>
      <c r="DT39" s="187">
        <v>35388054.37737785</v>
      </c>
      <c r="DU39" s="238">
        <f t="shared" si="18"/>
        <v>0</v>
      </c>
      <c r="DV39" s="229">
        <v>117156567.732</v>
      </c>
      <c r="DW39" s="187">
        <v>117156567.732</v>
      </c>
      <c r="DX39" s="238" t="s">
        <v>0</v>
      </c>
      <c r="DY39" s="238" t="s">
        <v>0</v>
      </c>
      <c r="DZ39" s="238" t="s">
        <v>0</v>
      </c>
      <c r="EA39" s="238" t="s">
        <v>0</v>
      </c>
      <c r="EB39" s="238" t="s">
        <v>0</v>
      </c>
      <c r="EC39" s="238" t="s">
        <v>0</v>
      </c>
      <c r="ED39" s="187">
        <v>0</v>
      </c>
      <c r="EE39" s="187"/>
      <c r="EF39" s="238" t="s">
        <v>0</v>
      </c>
      <c r="EG39" s="187">
        <v>0</v>
      </c>
      <c r="EH39" s="187"/>
      <c r="EI39" s="187">
        <v>0</v>
      </c>
      <c r="EJ39" s="238"/>
      <c r="EK39" s="187"/>
      <c r="EL39" s="187">
        <v>0</v>
      </c>
      <c r="EM39" s="26"/>
      <c r="EN39" s="187">
        <v>0</v>
      </c>
      <c r="EO39" s="238">
        <f t="shared" si="23"/>
        <v>0.5954278036235772</v>
      </c>
      <c r="EP39" s="187">
        <f>EN39+EK39+EG39+ED39+DW39+DT39</f>
        <v>152544622.10937786</v>
      </c>
      <c r="EQ39" s="187">
        <v>377051669.58000004</v>
      </c>
      <c r="ER39" s="238">
        <f>(EQ39-EP39)/EQ39</f>
        <v>0.5954278036235772</v>
      </c>
      <c r="ES39" s="238" t="s">
        <v>0</v>
      </c>
      <c r="ET39" s="187">
        <v>0</v>
      </c>
      <c r="EU39" s="187"/>
      <c r="EV39" s="187">
        <v>0</v>
      </c>
      <c r="EW39" s="238"/>
      <c r="EX39" s="187">
        <v>0</v>
      </c>
      <c r="EY39" s="187"/>
      <c r="EZ39" s="238" t="s">
        <v>0</v>
      </c>
      <c r="FA39" s="187">
        <v>0</v>
      </c>
      <c r="FB39" s="187"/>
      <c r="FC39" s="238" t="s">
        <v>0</v>
      </c>
      <c r="FD39" s="187">
        <v>0</v>
      </c>
      <c r="FE39" s="26"/>
      <c r="FF39" s="26"/>
      <c r="FG39" s="26"/>
      <c r="FH39" s="26"/>
      <c r="FI39" s="187">
        <v>0</v>
      </c>
      <c r="FJ39" s="187"/>
      <c r="FK39" s="26"/>
      <c r="FL39" s="26"/>
      <c r="FM39" s="26"/>
      <c r="FN39" s="26" t="s">
        <v>0</v>
      </c>
      <c r="FO39" s="187">
        <v>0</v>
      </c>
      <c r="FP39" s="187">
        <v>0</v>
      </c>
      <c r="FQ39" s="26" t="s">
        <v>0</v>
      </c>
      <c r="FR39" s="187">
        <f t="shared" si="53"/>
        <v>0</v>
      </c>
      <c r="FS39" s="187">
        <v>0</v>
      </c>
      <c r="FT39" s="238" t="s">
        <v>0</v>
      </c>
      <c r="FU39" s="187">
        <v>0</v>
      </c>
      <c r="FV39" s="187" t="s">
        <v>0</v>
      </c>
      <c r="FW39" s="238"/>
      <c r="FX39" s="238"/>
      <c r="FY39" s="26"/>
      <c r="FZ39" s="187"/>
      <c r="GA39" s="187" t="s">
        <v>0</v>
      </c>
      <c r="GB39" s="187">
        <v>0</v>
      </c>
      <c r="GC39" s="26" t="s">
        <v>0</v>
      </c>
      <c r="GD39" s="100"/>
      <c r="GE39" s="100">
        <v>2.794031672692654E-11</v>
      </c>
      <c r="GF39" s="26" t="s">
        <v>0</v>
      </c>
      <c r="GG39" s="26" t="s">
        <v>0</v>
      </c>
      <c r="GH39" s="26" t="s">
        <v>0</v>
      </c>
      <c r="GI39" s="26" t="s">
        <v>0</v>
      </c>
      <c r="GJ39" s="26" t="s">
        <v>0</v>
      </c>
      <c r="GK39" s="26" t="s">
        <v>0</v>
      </c>
      <c r="GL39" s="26" t="s">
        <v>0</v>
      </c>
      <c r="GM39" s="100"/>
      <c r="GN39" s="100">
        <v>0</v>
      </c>
      <c r="GO39" s="26" t="s">
        <v>0</v>
      </c>
      <c r="GP39" s="100"/>
      <c r="GQ39" s="187"/>
      <c r="GR39" s="26" t="s">
        <v>0</v>
      </c>
      <c r="GS39" s="100">
        <v>0</v>
      </c>
      <c r="GT39" s="100">
        <v>0</v>
      </c>
      <c r="GU39" s="26" t="s">
        <v>0</v>
      </c>
      <c r="GV39" s="26" t="s">
        <v>0</v>
      </c>
      <c r="GW39" s="291"/>
      <c r="GX39" s="26" t="s">
        <v>0</v>
      </c>
      <c r="GY39" s="100">
        <v>0</v>
      </c>
      <c r="GZ39" s="100">
        <v>0</v>
      </c>
      <c r="HA39" s="26" t="s">
        <v>0</v>
      </c>
      <c r="HB39" s="100">
        <v>0</v>
      </c>
      <c r="HC39" s="26" t="s">
        <v>0</v>
      </c>
      <c r="HD39" s="26" t="s">
        <v>0</v>
      </c>
      <c r="HE39" s="26" t="s">
        <v>0</v>
      </c>
      <c r="HF39" s="26" t="s">
        <v>0</v>
      </c>
      <c r="HG39" s="26" t="s">
        <v>0</v>
      </c>
      <c r="HH39" s="26" t="s">
        <v>0</v>
      </c>
      <c r="HI39" s="26" t="s">
        <v>0</v>
      </c>
      <c r="HJ39" s="26" t="s">
        <v>0</v>
      </c>
      <c r="HK39" s="187">
        <v>0</v>
      </c>
      <c r="HL39" s="187">
        <f t="shared" si="55"/>
        <v>0</v>
      </c>
      <c r="HM39" s="26" t="s">
        <v>0</v>
      </c>
      <c r="HN39" s="187"/>
      <c r="HO39" s="26" t="s">
        <v>0</v>
      </c>
      <c r="HP39" s="26" t="s">
        <v>0</v>
      </c>
      <c r="HQ39" s="26" t="s">
        <v>0</v>
      </c>
      <c r="HR39" s="26" t="s">
        <v>0</v>
      </c>
      <c r="HS39" s="26" t="s">
        <v>0</v>
      </c>
      <c r="HT39" s="26" t="s">
        <v>0</v>
      </c>
      <c r="HU39" s="26" t="s">
        <v>0</v>
      </c>
      <c r="HV39" s="26" t="s">
        <v>0</v>
      </c>
      <c r="HW39" s="26" t="s">
        <v>0</v>
      </c>
      <c r="HX39" s="26" t="s">
        <v>0</v>
      </c>
      <c r="HY39" s="26" t="s">
        <v>0</v>
      </c>
      <c r="HZ39" s="187">
        <v>0</v>
      </c>
      <c r="IA39" s="187"/>
      <c r="IB39" s="187"/>
      <c r="IC39" s="26" t="s">
        <v>0</v>
      </c>
      <c r="ID39" s="26" t="s">
        <v>0</v>
      </c>
      <c r="IE39" s="187"/>
      <c r="IF39" s="187">
        <v>0</v>
      </c>
      <c r="IG39" s="26" t="s">
        <v>0</v>
      </c>
      <c r="IH39" s="26" t="s">
        <v>0</v>
      </c>
      <c r="IJ39" s="187"/>
      <c r="IK39" s="26" t="s">
        <v>0</v>
      </c>
    </row>
    <row r="40" spans="1:245" ht="15">
      <c r="A40" s="33" t="s">
        <v>33</v>
      </c>
      <c r="B40" s="153">
        <v>0</v>
      </c>
      <c r="C40" s="153">
        <v>0</v>
      </c>
      <c r="D40" s="1">
        <v>1</v>
      </c>
      <c r="E40" s="23" t="e">
        <f>(#REF!-C40)/#REF!</f>
        <v>#REF!</v>
      </c>
      <c r="F40" s="25">
        <v>0.9999999999305312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25">
        <v>1.0000000000579092</v>
      </c>
      <c r="T40" s="1">
        <v>0.9514839470152477</v>
      </c>
      <c r="U40" s="12">
        <v>48733083.22799999</v>
      </c>
      <c r="V40" s="100">
        <v>1952587.02</v>
      </c>
      <c r="W40" s="1">
        <f>(U40-V40)/U40</f>
        <v>0.9599330292552036</v>
      </c>
      <c r="X40" s="1">
        <v>1</v>
      </c>
      <c r="Y40" s="1">
        <v>1</v>
      </c>
      <c r="Z40" s="1">
        <v>0.9420733473536879</v>
      </c>
      <c r="AA40" s="12">
        <v>54089958.54</v>
      </c>
      <c r="AB40" s="100">
        <v>2643912.4</v>
      </c>
      <c r="AC40" s="1"/>
      <c r="AD40" s="1"/>
      <c r="AE40" s="1"/>
      <c r="AF40" s="1"/>
      <c r="AG40" s="1">
        <f t="shared" si="9"/>
        <v>0.9511200882499327</v>
      </c>
      <c r="AH40" s="1">
        <v>0.9673738687803874</v>
      </c>
      <c r="AI40" s="12">
        <v>43171884.54</v>
      </c>
      <c r="AJ40" s="12">
        <v>1270824.97</v>
      </c>
      <c r="AK40" s="1">
        <v>1</v>
      </c>
      <c r="AL40" s="147">
        <v>1</v>
      </c>
      <c r="AM40" s="147">
        <v>1</v>
      </c>
      <c r="AN40" s="1">
        <v>1</v>
      </c>
      <c r="AO40" s="1">
        <v>1</v>
      </c>
      <c r="AP40" s="1">
        <f>(AI40-AJ40)/AI40</f>
        <v>0.9705635975000687</v>
      </c>
      <c r="AQ40" s="1">
        <v>1</v>
      </c>
      <c r="AR40" s="1">
        <v>0.9888953678954572</v>
      </c>
      <c r="AS40" s="12">
        <v>58490283.864</v>
      </c>
      <c r="AT40" s="12">
        <v>0</v>
      </c>
      <c r="AU40" s="1">
        <f>(AS40-AT40)/AS40</f>
        <v>1</v>
      </c>
      <c r="AV40" s="1">
        <v>0.9874738727018416</v>
      </c>
      <c r="AW40" s="12">
        <v>603189761.6999999</v>
      </c>
      <c r="AX40" s="12">
        <v>0</v>
      </c>
      <c r="AY40" s="23">
        <f>(AW40-AX40)/AW40</f>
        <v>1</v>
      </c>
      <c r="AZ40" s="1">
        <v>0.9463009845207244</v>
      </c>
      <c r="BA40" s="12">
        <v>72894472.03199999</v>
      </c>
      <c r="BB40" s="12">
        <v>473146.91</v>
      </c>
      <c r="BC40" s="1">
        <f t="shared" si="12"/>
        <v>0.9935091523841164</v>
      </c>
      <c r="BD40" s="1">
        <v>1</v>
      </c>
      <c r="BE40" s="147">
        <v>1</v>
      </c>
      <c r="BF40" s="1">
        <v>1</v>
      </c>
      <c r="BG40" s="1">
        <v>1</v>
      </c>
      <c r="BH40" s="1">
        <v>1</v>
      </c>
      <c r="BI40" s="147">
        <v>1</v>
      </c>
      <c r="BJ40" s="1">
        <v>1</v>
      </c>
      <c r="BK40" s="1">
        <v>1</v>
      </c>
      <c r="BL40" s="1">
        <v>1</v>
      </c>
      <c r="BM40" s="1">
        <v>1</v>
      </c>
      <c r="BN40" s="1">
        <v>1</v>
      </c>
      <c r="BO40" s="1">
        <v>0.9949063699387954</v>
      </c>
      <c r="BP40" s="12">
        <v>694499924.3160001</v>
      </c>
      <c r="BQ40" s="12">
        <f>((BB40)-342257.23)-130889.68</f>
        <v>0</v>
      </c>
      <c r="BR40" s="23">
        <f>(BP40-BQ40)/BP40</f>
        <v>1</v>
      </c>
      <c r="BS40" s="1">
        <v>1</v>
      </c>
      <c r="BT40" s="1">
        <v>1</v>
      </c>
      <c r="BU40" s="1">
        <v>1</v>
      </c>
      <c r="BV40" s="1">
        <v>1</v>
      </c>
      <c r="BW40" s="1">
        <v>1</v>
      </c>
      <c r="BX40" s="1">
        <v>1</v>
      </c>
      <c r="BY40" s="1">
        <v>1</v>
      </c>
      <c r="BZ40" s="1">
        <v>1</v>
      </c>
      <c r="CA40" s="1">
        <v>1</v>
      </c>
      <c r="CB40" s="12" t="e">
        <f>#REF!+C40+AX40+BQ40</f>
        <v>#REF!</v>
      </c>
      <c r="CC40" s="1">
        <v>1</v>
      </c>
      <c r="CD40" s="1">
        <v>1</v>
      </c>
      <c r="CE40" s="148">
        <v>1</v>
      </c>
      <c r="CF40" s="23">
        <v>1</v>
      </c>
      <c r="CG40" s="100">
        <v>0</v>
      </c>
      <c r="CH40" s="100">
        <v>97660087.932</v>
      </c>
      <c r="CI40" s="8">
        <f>(CH40-CG40)/CH40</f>
        <v>1</v>
      </c>
      <c r="CJ40" s="8">
        <v>1</v>
      </c>
      <c r="CK40" s="8">
        <v>1</v>
      </c>
      <c r="CL40" s="8">
        <v>1</v>
      </c>
      <c r="CM40" s="8">
        <v>1</v>
      </c>
      <c r="CN40" s="8">
        <v>1</v>
      </c>
      <c r="CO40" s="8">
        <v>1</v>
      </c>
      <c r="CP40" s="8">
        <v>1</v>
      </c>
      <c r="CQ40" s="8" t="s">
        <v>0</v>
      </c>
      <c r="CR40" s="8">
        <v>1</v>
      </c>
      <c r="CS40" s="8">
        <v>1</v>
      </c>
      <c r="CT40" s="8">
        <v>1</v>
      </c>
      <c r="CU40" s="176">
        <v>841908786.504</v>
      </c>
      <c r="CV40" s="26">
        <f t="shared" si="14"/>
        <v>1</v>
      </c>
      <c r="CW40" s="182">
        <v>1</v>
      </c>
      <c r="CX40" s="182">
        <v>1</v>
      </c>
      <c r="CY40" s="182">
        <f t="shared" si="15"/>
        <v>1</v>
      </c>
      <c r="CZ40" s="187">
        <v>82273525.74</v>
      </c>
      <c r="DA40" s="187">
        <v>0</v>
      </c>
      <c r="DB40" s="187">
        <v>61723875.35999999</v>
      </c>
      <c r="DC40" s="8">
        <f>(DB40-DE40)/DB40</f>
        <v>0.7603953539251659</v>
      </c>
      <c r="DD40" s="100">
        <v>82273525.74</v>
      </c>
      <c r="DE40" s="100">
        <v>14789327.309999974</v>
      </c>
      <c r="DF40" s="182">
        <v>1</v>
      </c>
      <c r="DG40" s="182">
        <v>1</v>
      </c>
      <c r="DH40" s="182">
        <v>1</v>
      </c>
      <c r="DI40" s="182">
        <v>1</v>
      </c>
      <c r="DJ40" s="182">
        <v>1</v>
      </c>
      <c r="DK40" s="182">
        <v>1</v>
      </c>
      <c r="DL40" s="182">
        <v>1</v>
      </c>
      <c r="DM40" s="8">
        <v>1</v>
      </c>
      <c r="DN40" s="26">
        <f t="shared" si="16"/>
        <v>1</v>
      </c>
      <c r="DO40" s="199">
        <v>744276749.3160001</v>
      </c>
      <c r="DP40" s="187">
        <f>(((((DA40+DE40)-845713.65)-95316.76)-575168.05)-202386.82)-211899.42-12858842.61</f>
        <v>-2.60770320892334E-08</v>
      </c>
      <c r="DQ40" s="238">
        <v>1</v>
      </c>
      <c r="DR40" s="238">
        <f t="shared" si="17"/>
        <v>0.7893780839761007</v>
      </c>
      <c r="DS40" s="223">
        <v>75537739.236</v>
      </c>
      <c r="DT40" s="187">
        <v>15909903.37</v>
      </c>
      <c r="DU40" s="238">
        <f t="shared" si="18"/>
        <v>0.756166202373</v>
      </c>
      <c r="DV40" s="229">
        <v>76220642.148</v>
      </c>
      <c r="DW40" s="187">
        <v>18585168.632515416</v>
      </c>
      <c r="DX40" s="238">
        <v>1</v>
      </c>
      <c r="DY40" s="238">
        <v>1</v>
      </c>
      <c r="DZ40" s="238">
        <v>1</v>
      </c>
      <c r="EA40" s="238">
        <v>1</v>
      </c>
      <c r="EB40" s="238">
        <v>1</v>
      </c>
      <c r="EC40" s="238">
        <f>(EE40-ED40)/EE40</f>
        <v>0.8615659011954994</v>
      </c>
      <c r="ED40" s="187">
        <v>6733933.35</v>
      </c>
      <c r="EE40" s="187">
        <v>48643603.04399999</v>
      </c>
      <c r="EF40" s="238">
        <f>(EH40-EG40)/EH40</f>
        <v>0.788925176776382</v>
      </c>
      <c r="EG40" s="187">
        <v>12438878.146000005</v>
      </c>
      <c r="EH40" s="187">
        <v>58931131.416</v>
      </c>
      <c r="EI40" s="187">
        <v>84194530.16399999</v>
      </c>
      <c r="EJ40" s="238">
        <f t="shared" si="21"/>
        <v>0.9899999999719697</v>
      </c>
      <c r="EK40" s="187">
        <v>841945.3039999902</v>
      </c>
      <c r="EL40" s="187">
        <v>65354903.604</v>
      </c>
      <c r="EM40" s="26">
        <f>(EL40-EN40)/EL40</f>
        <v>0.6909404808797888</v>
      </c>
      <c r="EN40" s="187">
        <v>20198555.08</v>
      </c>
      <c r="EO40" s="238">
        <f t="shared" si="23"/>
        <v>0.9737539752258337</v>
      </c>
      <c r="EP40" s="187">
        <v>19106619.03</v>
      </c>
      <c r="EQ40" s="187">
        <v>727981444.5960001</v>
      </c>
      <c r="ER40" s="238">
        <f>(EQ40-EP40)/EQ40</f>
        <v>0.9737539752258337</v>
      </c>
      <c r="ES40" s="238">
        <f>(EU40-ET40)/EU40</f>
        <v>0.9116265027139403</v>
      </c>
      <c r="ET40" s="187">
        <v>6873095.953999989</v>
      </c>
      <c r="EU40" s="187">
        <v>77773271.004</v>
      </c>
      <c r="EV40" s="187">
        <v>86125980.864</v>
      </c>
      <c r="EW40" s="238">
        <f t="shared" si="26"/>
        <v>0.9999999999535563</v>
      </c>
      <c r="EX40" s="187">
        <v>0.0040000081062316895</v>
      </c>
      <c r="EY40" s="187">
        <v>102691383.99599999</v>
      </c>
      <c r="EZ40" s="238">
        <f>(EY40-FA40)/EY40</f>
        <v>0.8729509594835319</v>
      </c>
      <c r="FA40" s="187">
        <v>13046841.805999994</v>
      </c>
      <c r="FB40" s="187">
        <v>65903772.57599999</v>
      </c>
      <c r="FC40" s="238">
        <f>(FB40-FD40)/FB40</f>
        <v>0.858431238435694</v>
      </c>
      <c r="FD40" s="187">
        <v>9329915.46599999</v>
      </c>
      <c r="FE40" s="26">
        <v>1</v>
      </c>
      <c r="FF40" s="26">
        <v>1</v>
      </c>
      <c r="FG40" s="26">
        <v>1</v>
      </c>
      <c r="FH40" s="26">
        <f>(FJ40-FI40)/FJ40</f>
        <v>0.839814433164337</v>
      </c>
      <c r="FI40" s="187">
        <v>7109980.576000005</v>
      </c>
      <c r="FJ40" s="187">
        <v>44385900.156</v>
      </c>
      <c r="FK40" s="26">
        <v>1</v>
      </c>
      <c r="FL40" s="26">
        <v>1</v>
      </c>
      <c r="FM40" s="26">
        <v>1</v>
      </c>
      <c r="FN40" s="26">
        <f>(FP40-FO40)/FP40</f>
        <v>0.9371948276191626</v>
      </c>
      <c r="FO40" s="187">
        <v>5875501.313999996</v>
      </c>
      <c r="FP40" s="187">
        <v>93551232.98399998</v>
      </c>
      <c r="FQ40" s="26">
        <f t="shared" si="34"/>
        <v>0.9496627405568379</v>
      </c>
      <c r="FR40" s="187">
        <f t="shared" si="53"/>
        <v>42235335.11999998</v>
      </c>
      <c r="FS40" s="187">
        <v>839047170.7680001</v>
      </c>
      <c r="FT40" s="238">
        <f t="shared" si="35"/>
        <v>0.839280342961</v>
      </c>
      <c r="FU40" s="187">
        <v>17377099.14913027</v>
      </c>
      <c r="FV40" s="187">
        <v>108120558.924</v>
      </c>
      <c r="FW40" s="238">
        <v>1</v>
      </c>
      <c r="FX40" s="238">
        <v>1</v>
      </c>
      <c r="FY40" s="26">
        <f t="shared" si="58"/>
        <v>0.887270225835</v>
      </c>
      <c r="FZ40" s="187">
        <v>74626437.516</v>
      </c>
      <c r="GA40" s="187">
        <v>8412621.447917163</v>
      </c>
      <c r="GB40" s="187">
        <v>25789720.605917156</v>
      </c>
      <c r="GC40" s="26">
        <f>(GD40-GE40)/GD40</f>
        <v>0.991505528109</v>
      </c>
      <c r="GD40" s="100">
        <v>65693280.552</v>
      </c>
      <c r="GE40" s="100">
        <v>558029.7250765413</v>
      </c>
      <c r="GF40" s="26">
        <v>1</v>
      </c>
      <c r="GG40" s="26">
        <v>1</v>
      </c>
      <c r="GH40" s="26">
        <v>1</v>
      </c>
      <c r="GI40" s="26">
        <v>1</v>
      </c>
      <c r="GJ40" s="26">
        <v>1</v>
      </c>
      <c r="GK40" s="26">
        <v>1</v>
      </c>
      <c r="GL40" s="26">
        <f t="shared" si="37"/>
        <v>0.980063722109787</v>
      </c>
      <c r="GM40" s="100">
        <v>97628869.176</v>
      </c>
      <c r="GN40" s="100">
        <v>1946356.2659999877</v>
      </c>
      <c r="GO40" s="26">
        <f t="shared" si="38"/>
        <v>0.9700042918588007</v>
      </c>
      <c r="GP40" s="100">
        <v>943271832.5879999</v>
      </c>
      <c r="GQ40" s="187">
        <f t="shared" si="54"/>
        <v>28294106.588123962</v>
      </c>
      <c r="GR40" s="26">
        <f>(GS40-GT40)/GS40</f>
        <v>0.883732527298207</v>
      </c>
      <c r="GS40" s="100">
        <v>123751232.1</v>
      </c>
      <c r="GT40" s="100">
        <v>14388243</v>
      </c>
      <c r="GU40" s="26">
        <v>1</v>
      </c>
      <c r="GV40" s="26">
        <v>1</v>
      </c>
      <c r="GW40" s="291">
        <v>98985544.82399999</v>
      </c>
      <c r="GX40" s="26">
        <f>(GW40-GY40)/GW40</f>
        <v>0.9066948672109478</v>
      </c>
      <c r="GY40" s="100">
        <v>9235859.404</v>
      </c>
      <c r="GZ40" s="100">
        <v>93213605.21999998</v>
      </c>
      <c r="HA40" s="26">
        <f>(GZ40-HB40)/GZ40</f>
        <v>0.9431828467797141</v>
      </c>
      <c r="HB40" s="100">
        <v>5296131.689999983</v>
      </c>
      <c r="HC40" s="26">
        <v>1</v>
      </c>
      <c r="HD40" s="26">
        <v>1</v>
      </c>
      <c r="HE40" s="26">
        <v>1</v>
      </c>
      <c r="HF40" s="26">
        <v>1</v>
      </c>
      <c r="HG40" s="26">
        <v>1</v>
      </c>
      <c r="HH40" s="26">
        <v>1</v>
      </c>
      <c r="HI40" s="26">
        <v>1</v>
      </c>
      <c r="HJ40" s="26">
        <f t="shared" si="6"/>
        <v>0.9777527219465553</v>
      </c>
      <c r="HK40" s="187">
        <v>1299944830.3079998</v>
      </c>
      <c r="HL40" s="187">
        <f t="shared" si="55"/>
        <v>28920234.093999982</v>
      </c>
      <c r="HM40" s="26">
        <v>1</v>
      </c>
      <c r="HN40" s="187"/>
      <c r="HO40" s="26">
        <v>1</v>
      </c>
      <c r="HP40" s="26">
        <v>1</v>
      </c>
      <c r="HQ40" s="26">
        <v>1</v>
      </c>
      <c r="HR40" s="26">
        <v>1</v>
      </c>
      <c r="HS40" s="26">
        <v>1</v>
      </c>
      <c r="HT40" s="26">
        <v>1</v>
      </c>
      <c r="HU40" s="26">
        <v>1</v>
      </c>
      <c r="HV40" s="26">
        <v>1</v>
      </c>
      <c r="HW40" s="26">
        <v>1</v>
      </c>
      <c r="HX40" s="26">
        <v>1</v>
      </c>
      <c r="HY40" s="26">
        <f>(HZ40-IA40)/HZ40</f>
        <v>1</v>
      </c>
      <c r="HZ40" s="187">
        <v>176404236.72</v>
      </c>
      <c r="IA40" s="187"/>
      <c r="IB40" s="187">
        <v>1700299953.1079998</v>
      </c>
      <c r="IC40" s="26">
        <f>(IB40-IA40)/IB40</f>
        <v>1</v>
      </c>
      <c r="ID40" s="26">
        <f>(IE40-IF40)/IE40</f>
        <v>0.9699992152260462</v>
      </c>
      <c r="IE40" s="187">
        <v>190945175.04</v>
      </c>
      <c r="IF40" s="187">
        <v>5728505.099999994</v>
      </c>
      <c r="IG40" s="26">
        <v>1</v>
      </c>
      <c r="IH40" s="26">
        <f>(II40-IJ40)/II40</f>
        <v>0.9198722751863707</v>
      </c>
      <c r="II40" s="7">
        <v>190819414.54799998</v>
      </c>
      <c r="IJ40" s="187">
        <v>15289925.537999988</v>
      </c>
      <c r="IK40" s="26">
        <v>1</v>
      </c>
    </row>
    <row r="41" spans="1:245" ht="15">
      <c r="A41" s="33" t="s">
        <v>34</v>
      </c>
      <c r="B41" s="153">
        <v>104428.43</v>
      </c>
      <c r="C41" s="153">
        <v>0</v>
      </c>
      <c r="D41" s="1" t="s">
        <v>0</v>
      </c>
      <c r="E41" s="23" t="e">
        <f>(#REF!-C41)/#REF!</f>
        <v>#REF!</v>
      </c>
      <c r="F41" s="25" t="s">
        <v>0</v>
      </c>
      <c r="G41" s="1" t="s">
        <v>0</v>
      </c>
      <c r="H41" s="1" t="s">
        <v>0</v>
      </c>
      <c r="I41" s="1" t="s">
        <v>0</v>
      </c>
      <c r="J41" s="1" t="s">
        <v>0</v>
      </c>
      <c r="K41" s="1" t="s">
        <v>0</v>
      </c>
      <c r="L41" s="1" t="s">
        <v>0</v>
      </c>
      <c r="M41" s="1" t="s">
        <v>0</v>
      </c>
      <c r="N41" s="1" t="s">
        <v>0</v>
      </c>
      <c r="O41" s="1" t="s">
        <v>0</v>
      </c>
      <c r="P41" s="1" t="s">
        <v>0</v>
      </c>
      <c r="Q41" s="1" t="s">
        <v>0</v>
      </c>
      <c r="R41" s="1" t="s">
        <v>0</v>
      </c>
      <c r="S41" s="25" t="s">
        <v>0</v>
      </c>
      <c r="T41" s="1" t="s">
        <v>0</v>
      </c>
      <c r="U41" s="12">
        <v>0</v>
      </c>
      <c r="V41" s="100">
        <v>0</v>
      </c>
      <c r="W41" s="1" t="s">
        <v>0</v>
      </c>
      <c r="X41" s="1" t="s">
        <v>0</v>
      </c>
      <c r="Y41" s="1" t="s">
        <v>0</v>
      </c>
      <c r="Z41" s="1" t="s">
        <v>0</v>
      </c>
      <c r="AA41" s="12"/>
      <c r="AB41" s="100">
        <v>0</v>
      </c>
      <c r="AC41" s="1"/>
      <c r="AD41" s="1"/>
      <c r="AE41" s="1"/>
      <c r="AF41" s="1"/>
      <c r="AG41" s="1" t="s">
        <v>0</v>
      </c>
      <c r="AH41" s="1" t="s">
        <v>0</v>
      </c>
      <c r="AI41" s="12"/>
      <c r="AJ41" s="12">
        <v>0</v>
      </c>
      <c r="AK41" s="1" t="s">
        <v>0</v>
      </c>
      <c r="AL41" s="147" t="s">
        <v>0</v>
      </c>
      <c r="AM41" s="147" t="s">
        <v>0</v>
      </c>
      <c r="AN41" s="1" t="s">
        <v>0</v>
      </c>
      <c r="AO41" s="1" t="s">
        <v>0</v>
      </c>
      <c r="AP41" s="1" t="s">
        <v>0</v>
      </c>
      <c r="AQ41" s="1" t="s">
        <v>0</v>
      </c>
      <c r="AR41" s="1" t="s">
        <v>0</v>
      </c>
      <c r="AS41" s="12"/>
      <c r="AT41" s="12">
        <v>0</v>
      </c>
      <c r="AU41" s="1" t="s">
        <v>0</v>
      </c>
      <c r="AV41" s="1" t="s">
        <v>0</v>
      </c>
      <c r="AW41" s="12"/>
      <c r="AX41" s="12">
        <f t="shared" si="56"/>
        <v>0</v>
      </c>
      <c r="AY41" s="23" t="s">
        <v>0</v>
      </c>
      <c r="AZ41" s="1" t="s">
        <v>0</v>
      </c>
      <c r="BA41" s="12"/>
      <c r="BB41" s="12">
        <v>0</v>
      </c>
      <c r="BC41" s="1" t="s">
        <v>0</v>
      </c>
      <c r="BD41" s="1" t="s">
        <v>0</v>
      </c>
      <c r="BE41" s="147" t="s">
        <v>0</v>
      </c>
      <c r="BF41" s="1" t="s">
        <v>0</v>
      </c>
      <c r="BG41" s="1" t="s">
        <v>0</v>
      </c>
      <c r="BH41" s="1" t="s">
        <v>0</v>
      </c>
      <c r="BI41" s="147" t="s">
        <v>0</v>
      </c>
      <c r="BJ41" s="1" t="s">
        <v>0</v>
      </c>
      <c r="BK41" s="1" t="s">
        <v>0</v>
      </c>
      <c r="BL41" s="1" t="s">
        <v>0</v>
      </c>
      <c r="BM41" s="1" t="s">
        <v>0</v>
      </c>
      <c r="BN41" s="1" t="s">
        <v>0</v>
      </c>
      <c r="BO41" s="1" t="s">
        <v>0</v>
      </c>
      <c r="BP41" s="12"/>
      <c r="BQ41" s="12">
        <f>BB41</f>
        <v>0</v>
      </c>
      <c r="BR41" s="23" t="s">
        <v>0</v>
      </c>
      <c r="BS41" s="1" t="s">
        <v>0</v>
      </c>
      <c r="BT41" s="1" t="s">
        <v>0</v>
      </c>
      <c r="BU41" s="1" t="s">
        <v>0</v>
      </c>
      <c r="BV41" s="1" t="s">
        <v>0</v>
      </c>
      <c r="BW41" s="1" t="s">
        <v>0</v>
      </c>
      <c r="BX41" s="1" t="s">
        <v>0</v>
      </c>
      <c r="BY41" s="1" t="s">
        <v>0</v>
      </c>
      <c r="BZ41" s="1" t="s">
        <v>0</v>
      </c>
      <c r="CA41" s="1" t="s">
        <v>0</v>
      </c>
      <c r="CB41" s="12" t="e">
        <f>#REF!+C41+AX41+BQ41</f>
        <v>#REF!</v>
      </c>
      <c r="CC41" s="1" t="s">
        <v>0</v>
      </c>
      <c r="CD41" s="1" t="s">
        <v>0</v>
      </c>
      <c r="CE41" s="148" t="s">
        <v>0</v>
      </c>
      <c r="CF41" s="23" t="s">
        <v>0</v>
      </c>
      <c r="CG41" s="100">
        <v>0</v>
      </c>
      <c r="CH41" s="100"/>
      <c r="CI41" s="8" t="s">
        <v>0</v>
      </c>
      <c r="CJ41" s="8" t="s">
        <v>0</v>
      </c>
      <c r="CK41" s="8" t="s">
        <v>0</v>
      </c>
      <c r="CL41" s="8" t="s">
        <v>0</v>
      </c>
      <c r="CM41" s="8" t="s">
        <v>0</v>
      </c>
      <c r="CN41" s="8" t="s">
        <v>0</v>
      </c>
      <c r="CO41" s="8" t="s">
        <v>0</v>
      </c>
      <c r="CP41" s="8" t="s">
        <v>0</v>
      </c>
      <c r="CQ41" s="8" t="s">
        <v>0</v>
      </c>
      <c r="CR41" s="8" t="s">
        <v>0</v>
      </c>
      <c r="CS41" s="8" t="s">
        <v>0</v>
      </c>
      <c r="CT41" s="8" t="s">
        <v>0</v>
      </c>
      <c r="CU41" s="176"/>
      <c r="CV41" s="26" t="s">
        <v>0</v>
      </c>
      <c r="CW41" s="182" t="s">
        <v>0</v>
      </c>
      <c r="CX41" s="182" t="s">
        <v>0</v>
      </c>
      <c r="CY41" s="182" t="s">
        <v>0</v>
      </c>
      <c r="CZ41" s="187"/>
      <c r="DA41" s="187" t="s">
        <v>0</v>
      </c>
      <c r="DB41" s="187"/>
      <c r="DC41" s="8" t="s">
        <v>0</v>
      </c>
      <c r="DD41" s="100"/>
      <c r="DE41" s="100" t="s">
        <v>0</v>
      </c>
      <c r="DF41" s="182" t="s">
        <v>0</v>
      </c>
      <c r="DG41" s="182" t="s">
        <v>0</v>
      </c>
      <c r="DH41" s="182" t="s">
        <v>0</v>
      </c>
      <c r="DI41" s="182" t="s">
        <v>0</v>
      </c>
      <c r="DJ41" s="182" t="s">
        <v>0</v>
      </c>
      <c r="DK41" s="182" t="s">
        <v>0</v>
      </c>
      <c r="DL41" s="182" t="s">
        <v>0</v>
      </c>
      <c r="DM41" s="8" t="s">
        <v>0</v>
      </c>
      <c r="DN41" s="26"/>
      <c r="DO41" s="199">
        <v>0</v>
      </c>
      <c r="DP41" s="187">
        <v>0</v>
      </c>
      <c r="DQ41" s="238" t="s">
        <v>0</v>
      </c>
      <c r="DR41" s="238"/>
      <c r="DS41" s="223"/>
      <c r="DT41" s="187"/>
      <c r="DU41" s="238"/>
      <c r="DV41" s="229">
        <v>0</v>
      </c>
      <c r="DW41" s="187">
        <v>0</v>
      </c>
      <c r="DX41" s="238" t="s">
        <v>0</v>
      </c>
      <c r="DY41" s="238" t="s">
        <v>0</v>
      </c>
      <c r="DZ41" s="238" t="s">
        <v>0</v>
      </c>
      <c r="EA41" s="238" t="s">
        <v>0</v>
      </c>
      <c r="EB41" s="238" t="s">
        <v>0</v>
      </c>
      <c r="EC41" s="238" t="s">
        <v>0</v>
      </c>
      <c r="ED41" s="187">
        <v>0</v>
      </c>
      <c r="EE41" s="187"/>
      <c r="EF41" s="238" t="s">
        <v>0</v>
      </c>
      <c r="EG41" s="187">
        <v>0</v>
      </c>
      <c r="EH41" s="187"/>
      <c r="EI41" s="187"/>
      <c r="EJ41" s="238"/>
      <c r="EK41" s="187"/>
      <c r="EL41" s="187"/>
      <c r="EM41" s="26"/>
      <c r="EN41" s="187"/>
      <c r="EO41" s="238"/>
      <c r="EP41" s="187">
        <f>EN41+EK41+EG41+ED41+DW41+DT41</f>
        <v>0</v>
      </c>
      <c r="EQ41" s="187"/>
      <c r="ER41" s="238" t="s">
        <v>0</v>
      </c>
      <c r="ES41" s="238" t="s">
        <v>0</v>
      </c>
      <c r="ET41" s="187">
        <v>0</v>
      </c>
      <c r="EU41" s="187"/>
      <c r="EV41" s="187"/>
      <c r="EW41" s="238" t="s">
        <v>0</v>
      </c>
      <c r="EX41" s="187">
        <v>0</v>
      </c>
      <c r="EY41" s="187"/>
      <c r="EZ41" s="238" t="s">
        <v>0</v>
      </c>
      <c r="FA41" s="187">
        <v>0</v>
      </c>
      <c r="FB41" s="187"/>
      <c r="FC41" s="238" t="s">
        <v>0</v>
      </c>
      <c r="FD41" s="187">
        <v>0</v>
      </c>
      <c r="FE41" s="26" t="s">
        <v>0</v>
      </c>
      <c r="FF41" s="26" t="s">
        <v>0</v>
      </c>
      <c r="FG41" s="26" t="s">
        <v>0</v>
      </c>
      <c r="FH41" s="26" t="s">
        <v>0</v>
      </c>
      <c r="FI41" s="187">
        <v>0</v>
      </c>
      <c r="FJ41" s="187"/>
      <c r="FK41" s="26" t="s">
        <v>0</v>
      </c>
      <c r="FL41" s="26" t="s">
        <v>0</v>
      </c>
      <c r="FM41" s="26" t="s">
        <v>0</v>
      </c>
      <c r="FN41" s="26" t="s">
        <v>0</v>
      </c>
      <c r="FO41" s="187">
        <v>0</v>
      </c>
      <c r="FP41" s="187">
        <v>0</v>
      </c>
      <c r="FQ41" s="26" t="s">
        <v>0</v>
      </c>
      <c r="FR41" s="187">
        <f t="shared" si="53"/>
        <v>0</v>
      </c>
      <c r="FS41" s="187">
        <v>0</v>
      </c>
      <c r="FT41" s="238" t="s">
        <v>0</v>
      </c>
      <c r="FU41" s="187">
        <f>SUM(FR41,FL41,FG41,FD41,FA41,EW41)</f>
        <v>0</v>
      </c>
      <c r="FV41" s="187">
        <f aca="true" t="shared" si="59" ref="FV41:FV50">SUM(FS41,FM41,FH41,FE41,FB41,EX41)</f>
        <v>0</v>
      </c>
      <c r="FW41" s="238"/>
      <c r="FX41" s="238"/>
      <c r="FY41" s="26"/>
      <c r="FZ41" s="187"/>
      <c r="GA41" s="187">
        <v>0</v>
      </c>
      <c r="GB41" s="187">
        <v>0</v>
      </c>
      <c r="GC41" s="26" t="s">
        <v>0</v>
      </c>
      <c r="GD41" s="100"/>
      <c r="GE41" s="100">
        <v>0</v>
      </c>
      <c r="GF41" s="26" t="s">
        <v>0</v>
      </c>
      <c r="GG41" s="26" t="s">
        <v>0</v>
      </c>
      <c r="GH41" s="26" t="s">
        <v>0</v>
      </c>
      <c r="GI41" s="26" t="s">
        <v>0</v>
      </c>
      <c r="GJ41" s="26" t="s">
        <v>0</v>
      </c>
      <c r="GK41" s="26" t="s">
        <v>0</v>
      </c>
      <c r="GL41" s="26" t="s">
        <v>0</v>
      </c>
      <c r="GM41" s="100"/>
      <c r="GN41" s="100">
        <v>0</v>
      </c>
      <c r="GO41" s="26" t="s">
        <v>0</v>
      </c>
      <c r="GP41" s="100"/>
      <c r="GQ41" s="187">
        <f t="shared" si="54"/>
        <v>0</v>
      </c>
      <c r="GR41" s="26" t="s">
        <v>0</v>
      </c>
      <c r="GS41" s="100"/>
      <c r="GT41" s="100">
        <v>0</v>
      </c>
      <c r="GU41" s="26" t="s">
        <v>0</v>
      </c>
      <c r="GV41" s="26" t="s">
        <v>0</v>
      </c>
      <c r="GW41" s="291"/>
      <c r="GX41" s="26" t="s">
        <v>0</v>
      </c>
      <c r="GY41" s="100">
        <v>0</v>
      </c>
      <c r="GZ41" s="100"/>
      <c r="HA41" s="26" t="s">
        <v>0</v>
      </c>
      <c r="HB41" s="100">
        <v>0</v>
      </c>
      <c r="HC41" s="26" t="s">
        <v>0</v>
      </c>
      <c r="HD41" s="26" t="s">
        <v>0</v>
      </c>
      <c r="HE41" s="26" t="s">
        <v>0</v>
      </c>
      <c r="HF41" s="26" t="s">
        <v>0</v>
      </c>
      <c r="HG41" s="26" t="s">
        <v>0</v>
      </c>
      <c r="HH41" s="26" t="s">
        <v>0</v>
      </c>
      <c r="HI41" s="26" t="s">
        <v>0</v>
      </c>
      <c r="HJ41" s="26" t="s">
        <v>0</v>
      </c>
      <c r="HK41" s="187">
        <v>0</v>
      </c>
      <c r="HL41" s="187">
        <f t="shared" si="55"/>
        <v>0</v>
      </c>
      <c r="HM41" s="26" t="s">
        <v>0</v>
      </c>
      <c r="HN41" s="187"/>
      <c r="HO41" s="26" t="s">
        <v>0</v>
      </c>
      <c r="HP41" s="26" t="s">
        <v>0</v>
      </c>
      <c r="HQ41" s="26" t="s">
        <v>0</v>
      </c>
      <c r="HR41" s="26" t="s">
        <v>0</v>
      </c>
      <c r="HS41" s="26" t="s">
        <v>0</v>
      </c>
      <c r="HT41" s="26" t="s">
        <v>0</v>
      </c>
      <c r="HU41" s="26" t="s">
        <v>0</v>
      </c>
      <c r="HV41" s="26" t="s">
        <v>0</v>
      </c>
      <c r="HW41" s="26" t="s">
        <v>0</v>
      </c>
      <c r="HX41" s="26" t="s">
        <v>0</v>
      </c>
      <c r="HY41" s="26" t="s">
        <v>0</v>
      </c>
      <c r="HZ41" s="187">
        <v>0</v>
      </c>
      <c r="IA41" s="187"/>
      <c r="IB41" s="187"/>
      <c r="IC41" s="26" t="s">
        <v>0</v>
      </c>
      <c r="ID41" s="26" t="s">
        <v>0</v>
      </c>
      <c r="IE41" s="187"/>
      <c r="IF41" s="187">
        <v>0</v>
      </c>
      <c r="IG41" s="26" t="s">
        <v>0</v>
      </c>
      <c r="IH41" s="26" t="s">
        <v>0</v>
      </c>
      <c r="II41" s="7">
        <v>0</v>
      </c>
      <c r="IJ41" s="187">
        <v>0</v>
      </c>
      <c r="IK41" s="26" t="s">
        <v>0</v>
      </c>
    </row>
    <row r="42" spans="1:245" ht="15" customHeight="1">
      <c r="A42" s="33" t="s">
        <v>35</v>
      </c>
      <c r="B42" s="153">
        <v>0</v>
      </c>
      <c r="C42" s="153">
        <v>0</v>
      </c>
      <c r="D42" s="1" t="s">
        <v>0</v>
      </c>
      <c r="E42" s="23"/>
      <c r="F42" s="156" t="s">
        <v>0</v>
      </c>
      <c r="G42" s="1" t="s">
        <v>0</v>
      </c>
      <c r="H42" s="1" t="s">
        <v>0</v>
      </c>
      <c r="I42" s="1" t="s">
        <v>0</v>
      </c>
      <c r="J42" s="1" t="s">
        <v>0</v>
      </c>
      <c r="K42" s="1" t="s">
        <v>0</v>
      </c>
      <c r="L42" s="1" t="s">
        <v>0</v>
      </c>
      <c r="M42" s="1" t="s">
        <v>0</v>
      </c>
      <c r="N42" s="1" t="s">
        <v>0</v>
      </c>
      <c r="O42" s="1" t="s">
        <v>0</v>
      </c>
      <c r="P42" s="1" t="s">
        <v>0</v>
      </c>
      <c r="Q42" s="1" t="s">
        <v>0</v>
      </c>
      <c r="R42" s="1" t="s">
        <v>0</v>
      </c>
      <c r="S42" s="156" t="s">
        <v>0</v>
      </c>
      <c r="T42" s="1" t="s">
        <v>0</v>
      </c>
      <c r="U42" s="12"/>
      <c r="V42" s="100">
        <v>0</v>
      </c>
      <c r="W42" s="1" t="s">
        <v>0</v>
      </c>
      <c r="X42" s="1" t="s">
        <v>0</v>
      </c>
      <c r="Y42" s="1" t="s">
        <v>0</v>
      </c>
      <c r="Z42" s="1" t="s">
        <v>0</v>
      </c>
      <c r="AA42" s="12"/>
      <c r="AB42" s="100">
        <v>0</v>
      </c>
      <c r="AC42" s="1"/>
      <c r="AD42" s="1"/>
      <c r="AE42" s="1"/>
      <c r="AF42" s="1"/>
      <c r="AG42" s="1" t="e">
        <f t="shared" si="9"/>
        <v>#DIV/0!</v>
      </c>
      <c r="AH42" s="1" t="s">
        <v>0</v>
      </c>
      <c r="AI42" s="12"/>
      <c r="AJ42" s="12">
        <v>0</v>
      </c>
      <c r="AK42" s="1" t="s">
        <v>0</v>
      </c>
      <c r="AL42" s="147" t="s">
        <v>0</v>
      </c>
      <c r="AM42" s="147" t="s">
        <v>0</v>
      </c>
      <c r="AN42" s="1" t="s">
        <v>0</v>
      </c>
      <c r="AO42" s="1" t="s">
        <v>0</v>
      </c>
      <c r="AP42" s="1" t="s">
        <v>0</v>
      </c>
      <c r="AQ42" s="1" t="s">
        <v>0</v>
      </c>
      <c r="AR42" s="1" t="s">
        <v>0</v>
      </c>
      <c r="AS42" s="12"/>
      <c r="AT42" s="12">
        <v>0</v>
      </c>
      <c r="AU42" s="1" t="s">
        <v>0</v>
      </c>
      <c r="AV42" s="1" t="s">
        <v>0</v>
      </c>
      <c r="AW42" s="12"/>
      <c r="AX42" s="12">
        <f t="shared" si="56"/>
        <v>0</v>
      </c>
      <c r="AY42" s="23" t="s">
        <v>0</v>
      </c>
      <c r="AZ42" s="1" t="s">
        <v>0</v>
      </c>
      <c r="BA42" s="12"/>
      <c r="BB42" s="12">
        <v>0</v>
      </c>
      <c r="BC42" s="1" t="s">
        <v>0</v>
      </c>
      <c r="BD42" s="1" t="s">
        <v>0</v>
      </c>
      <c r="BE42" s="147" t="s">
        <v>0</v>
      </c>
      <c r="BF42" s="1" t="s">
        <v>0</v>
      </c>
      <c r="BG42" s="1" t="s">
        <v>0</v>
      </c>
      <c r="BH42" s="1" t="s">
        <v>0</v>
      </c>
      <c r="BI42" s="147" t="s">
        <v>0</v>
      </c>
      <c r="BJ42" s="1" t="s">
        <v>0</v>
      </c>
      <c r="BK42" s="1" t="s">
        <v>0</v>
      </c>
      <c r="BL42" s="1" t="s">
        <v>0</v>
      </c>
      <c r="BM42" s="1" t="s">
        <v>0</v>
      </c>
      <c r="BN42" s="1" t="s">
        <v>0</v>
      </c>
      <c r="BO42" s="1" t="s">
        <v>0</v>
      </c>
      <c r="BP42" s="12"/>
      <c r="BQ42" s="12">
        <f>BB42</f>
        <v>0</v>
      </c>
      <c r="BR42" s="23" t="s">
        <v>0</v>
      </c>
      <c r="BS42" s="1" t="s">
        <v>0</v>
      </c>
      <c r="BT42" s="1" t="s">
        <v>0</v>
      </c>
      <c r="BU42" s="1" t="s">
        <v>0</v>
      </c>
      <c r="BV42" s="1" t="s">
        <v>0</v>
      </c>
      <c r="BW42" s="1" t="s">
        <v>0</v>
      </c>
      <c r="BX42" s="1" t="s">
        <v>0</v>
      </c>
      <c r="BY42" s="1" t="s">
        <v>0</v>
      </c>
      <c r="BZ42" s="1" t="s">
        <v>0</v>
      </c>
      <c r="CA42" s="1" t="s">
        <v>0</v>
      </c>
      <c r="CB42" s="12" t="e">
        <f>#REF!+C42+AX42+BQ42</f>
        <v>#REF!</v>
      </c>
      <c r="CC42" s="1" t="s">
        <v>0</v>
      </c>
      <c r="CD42" s="1" t="s">
        <v>0</v>
      </c>
      <c r="CE42" s="148" t="s">
        <v>0</v>
      </c>
      <c r="CF42" s="23" t="s">
        <v>0</v>
      </c>
      <c r="CG42" s="100">
        <v>0</v>
      </c>
      <c r="CH42" s="100"/>
      <c r="CI42" s="8" t="s">
        <v>0</v>
      </c>
      <c r="CJ42" s="8" t="s">
        <v>0</v>
      </c>
      <c r="CK42" s="8" t="s">
        <v>0</v>
      </c>
      <c r="CL42" s="8" t="s">
        <v>0</v>
      </c>
      <c r="CM42" s="8" t="s">
        <v>0</v>
      </c>
      <c r="CN42" s="8" t="s">
        <v>0</v>
      </c>
      <c r="CO42" s="8" t="s">
        <v>0</v>
      </c>
      <c r="CP42" s="8" t="s">
        <v>0</v>
      </c>
      <c r="CQ42" s="8">
        <v>1</v>
      </c>
      <c r="CR42" s="8">
        <v>1</v>
      </c>
      <c r="CS42" s="8">
        <v>1</v>
      </c>
      <c r="CT42" s="8">
        <v>1</v>
      </c>
      <c r="CU42" s="176"/>
      <c r="CV42" s="26" t="s">
        <v>0</v>
      </c>
      <c r="CW42" s="182" t="s">
        <v>0</v>
      </c>
      <c r="CX42" s="182" t="s">
        <v>0</v>
      </c>
      <c r="CY42" s="182" t="s">
        <v>0</v>
      </c>
      <c r="CZ42" s="187"/>
      <c r="DA42" s="187" t="s">
        <v>0</v>
      </c>
      <c r="DB42" s="187"/>
      <c r="DC42" s="8" t="s">
        <v>0</v>
      </c>
      <c r="DD42" s="100"/>
      <c r="DE42" s="100" t="s">
        <v>0</v>
      </c>
      <c r="DF42" s="182" t="s">
        <v>0</v>
      </c>
      <c r="DG42" s="182" t="s">
        <v>0</v>
      </c>
      <c r="DH42" s="182" t="s">
        <v>0</v>
      </c>
      <c r="DI42" s="182" t="s">
        <v>0</v>
      </c>
      <c r="DJ42" s="182" t="s">
        <v>0</v>
      </c>
      <c r="DK42" s="182" t="s">
        <v>0</v>
      </c>
      <c r="DL42" s="182" t="s">
        <v>0</v>
      </c>
      <c r="DM42" s="8" t="s">
        <v>0</v>
      </c>
      <c r="DN42" s="26"/>
      <c r="DO42" s="199">
        <v>0</v>
      </c>
      <c r="DP42" s="187">
        <v>0</v>
      </c>
      <c r="DQ42" s="238" t="s">
        <v>0</v>
      </c>
      <c r="DR42" s="238"/>
      <c r="DS42" s="223"/>
      <c r="DT42" s="187"/>
      <c r="DU42" s="238"/>
      <c r="DV42" s="229">
        <v>0</v>
      </c>
      <c r="DW42" s="187"/>
      <c r="DX42" s="238" t="s">
        <v>0</v>
      </c>
      <c r="DY42" s="238" t="s">
        <v>0</v>
      </c>
      <c r="DZ42" s="238" t="s">
        <v>0</v>
      </c>
      <c r="EA42" s="238" t="s">
        <v>0</v>
      </c>
      <c r="EB42" s="238" t="s">
        <v>0</v>
      </c>
      <c r="EC42" s="238" t="s">
        <v>0</v>
      </c>
      <c r="ED42" s="187">
        <v>0</v>
      </c>
      <c r="EE42" s="187"/>
      <c r="EF42" s="238" t="s">
        <v>0</v>
      </c>
      <c r="EG42" s="187">
        <v>0</v>
      </c>
      <c r="EH42" s="187"/>
      <c r="EI42" s="187"/>
      <c r="EJ42" s="238"/>
      <c r="EK42" s="187"/>
      <c r="EL42" s="187"/>
      <c r="EM42" s="26"/>
      <c r="EN42" s="187"/>
      <c r="EO42" s="238"/>
      <c r="EP42" s="187">
        <f>EN42+EK42+EG42+ED42+DW42+DT42</f>
        <v>0</v>
      </c>
      <c r="EQ42" s="187"/>
      <c r="ER42" s="238" t="s">
        <v>0</v>
      </c>
      <c r="ES42" s="238" t="s">
        <v>0</v>
      </c>
      <c r="ET42" s="187">
        <v>0</v>
      </c>
      <c r="EU42" s="187"/>
      <c r="EV42" s="187"/>
      <c r="EW42" s="238" t="s">
        <v>0</v>
      </c>
      <c r="EX42" s="187">
        <v>0</v>
      </c>
      <c r="EY42" s="187"/>
      <c r="EZ42" s="238" t="s">
        <v>0</v>
      </c>
      <c r="FA42" s="187">
        <v>0</v>
      </c>
      <c r="FB42" s="187"/>
      <c r="FC42" s="238" t="s">
        <v>0</v>
      </c>
      <c r="FD42" s="187">
        <v>0</v>
      </c>
      <c r="FE42" s="26" t="s">
        <v>0</v>
      </c>
      <c r="FF42" s="26" t="s">
        <v>0</v>
      </c>
      <c r="FG42" s="26" t="s">
        <v>0</v>
      </c>
      <c r="FH42" s="26" t="s">
        <v>0</v>
      </c>
      <c r="FI42" s="187">
        <v>0</v>
      </c>
      <c r="FJ42" s="187"/>
      <c r="FK42" s="26" t="s">
        <v>0</v>
      </c>
      <c r="FL42" s="26" t="s">
        <v>0</v>
      </c>
      <c r="FM42" s="26" t="s">
        <v>0</v>
      </c>
      <c r="FN42" s="26" t="s">
        <v>0</v>
      </c>
      <c r="FO42" s="187">
        <v>0</v>
      </c>
      <c r="FP42" s="187">
        <v>0</v>
      </c>
      <c r="FQ42" s="26" t="s">
        <v>0</v>
      </c>
      <c r="FR42" s="187">
        <f t="shared" si="53"/>
        <v>0</v>
      </c>
      <c r="FS42" s="187">
        <v>0</v>
      </c>
      <c r="FT42" s="238" t="s">
        <v>0</v>
      </c>
      <c r="FU42" s="187">
        <f>SUM(FR42,FL42,FG42,FD42,FA42,EW42)</f>
        <v>0</v>
      </c>
      <c r="FV42" s="187">
        <v>0</v>
      </c>
      <c r="FW42" s="238"/>
      <c r="FX42" s="238"/>
      <c r="FY42" s="26"/>
      <c r="FZ42" s="187"/>
      <c r="GA42" s="187">
        <v>0</v>
      </c>
      <c r="GB42" s="187">
        <v>0</v>
      </c>
      <c r="GC42" s="26" t="s">
        <v>0</v>
      </c>
      <c r="GD42" s="100"/>
      <c r="GE42" s="100">
        <v>0</v>
      </c>
      <c r="GF42" s="26" t="s">
        <v>0</v>
      </c>
      <c r="GG42" s="26" t="s">
        <v>0</v>
      </c>
      <c r="GH42" s="26" t="s">
        <v>0</v>
      </c>
      <c r="GI42" s="26" t="s">
        <v>0</v>
      </c>
      <c r="GJ42" s="26" t="s">
        <v>0</v>
      </c>
      <c r="GK42" s="26" t="s">
        <v>0</v>
      </c>
      <c r="GL42" s="26" t="s">
        <v>0</v>
      </c>
      <c r="GM42" s="100"/>
      <c r="GN42" s="100">
        <v>0</v>
      </c>
      <c r="GO42" s="26" t="s">
        <v>0</v>
      </c>
      <c r="GP42" s="100"/>
      <c r="GQ42" s="187">
        <f t="shared" si="54"/>
        <v>0</v>
      </c>
      <c r="GR42" s="26" t="s">
        <v>0</v>
      </c>
      <c r="GS42" s="100"/>
      <c r="GT42" s="100">
        <v>0</v>
      </c>
      <c r="GU42" s="26" t="s">
        <v>0</v>
      </c>
      <c r="GV42" s="26" t="s">
        <v>0</v>
      </c>
      <c r="GW42" s="291"/>
      <c r="GX42" s="26" t="s">
        <v>0</v>
      </c>
      <c r="GY42" s="100">
        <v>0</v>
      </c>
      <c r="GZ42" s="100"/>
      <c r="HA42" s="26" t="s">
        <v>0</v>
      </c>
      <c r="HB42" s="100">
        <v>0</v>
      </c>
      <c r="HC42" s="26" t="s">
        <v>0</v>
      </c>
      <c r="HD42" s="26" t="s">
        <v>0</v>
      </c>
      <c r="HE42" s="26" t="s">
        <v>0</v>
      </c>
      <c r="HF42" s="26" t="s">
        <v>0</v>
      </c>
      <c r="HG42" s="26" t="s">
        <v>0</v>
      </c>
      <c r="HH42" s="26" t="s">
        <v>0</v>
      </c>
      <c r="HI42" s="26" t="s">
        <v>0</v>
      </c>
      <c r="HJ42" s="26" t="s">
        <v>0</v>
      </c>
      <c r="HK42" s="187">
        <v>0</v>
      </c>
      <c r="HL42" s="187">
        <f t="shared" si="55"/>
        <v>0</v>
      </c>
      <c r="HM42" s="26" t="s">
        <v>0</v>
      </c>
      <c r="HN42" s="187"/>
      <c r="HO42" s="26" t="s">
        <v>0</v>
      </c>
      <c r="HP42" s="26" t="s">
        <v>0</v>
      </c>
      <c r="HQ42" s="26" t="s">
        <v>0</v>
      </c>
      <c r="HR42" s="26" t="s">
        <v>0</v>
      </c>
      <c r="HS42" s="26" t="s">
        <v>0</v>
      </c>
      <c r="HT42" s="26" t="s">
        <v>0</v>
      </c>
      <c r="HU42" s="26" t="s">
        <v>0</v>
      </c>
      <c r="HV42" s="26" t="s">
        <v>0</v>
      </c>
      <c r="HW42" s="26" t="s">
        <v>0</v>
      </c>
      <c r="HX42" s="26" t="s">
        <v>0</v>
      </c>
      <c r="HY42" s="26" t="s">
        <v>0</v>
      </c>
      <c r="HZ42" s="187">
        <v>0</v>
      </c>
      <c r="IA42" s="187"/>
      <c r="IB42" s="187"/>
      <c r="IC42" s="26" t="s">
        <v>0</v>
      </c>
      <c r="ID42" s="26" t="s">
        <v>0</v>
      </c>
      <c r="IE42" s="187"/>
      <c r="IF42" s="187">
        <v>0</v>
      </c>
      <c r="IG42" s="26" t="s">
        <v>0</v>
      </c>
      <c r="IH42" s="26" t="s">
        <v>0</v>
      </c>
      <c r="II42" s="7">
        <v>0</v>
      </c>
      <c r="IJ42" s="187">
        <v>0</v>
      </c>
      <c r="IK42" s="26" t="s">
        <v>0</v>
      </c>
    </row>
    <row r="43" spans="1:245" ht="15" customHeight="1">
      <c r="A43" s="33" t="s">
        <v>278</v>
      </c>
      <c r="B43" s="153">
        <v>0</v>
      </c>
      <c r="C43" s="153">
        <v>0</v>
      </c>
      <c r="D43" s="1">
        <v>0.999999999091885</v>
      </c>
      <c r="E43" s="23" t="s">
        <v>0</v>
      </c>
      <c r="F43" s="25">
        <v>0.9999999990844182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25">
        <v>0.999999999779874</v>
      </c>
      <c r="T43" s="1">
        <v>0.9514839465370106</v>
      </c>
      <c r="U43" s="12">
        <v>3898584.252</v>
      </c>
      <c r="V43" s="100">
        <v>156204.49</v>
      </c>
      <c r="W43" s="1">
        <f>(U43-V43)/U43</f>
        <v>0.95993302186047</v>
      </c>
      <c r="X43" s="1">
        <v>1</v>
      </c>
      <c r="Y43" s="1">
        <v>1</v>
      </c>
      <c r="Z43" s="1">
        <v>0.9420733509484784</v>
      </c>
      <c r="AA43" s="12">
        <v>1512203.268</v>
      </c>
      <c r="AB43" s="100">
        <v>73916.35</v>
      </c>
      <c r="AC43" s="1"/>
      <c r="AD43" s="1"/>
      <c r="AE43" s="1"/>
      <c r="AF43" s="1"/>
      <c r="AG43" s="1">
        <f t="shared" si="9"/>
        <v>0.9511200963758266</v>
      </c>
      <c r="AH43" s="1" t="s">
        <v>0</v>
      </c>
      <c r="AI43" s="12"/>
      <c r="AJ43" s="12">
        <v>0</v>
      </c>
      <c r="AK43" s="1">
        <v>1</v>
      </c>
      <c r="AL43" s="147" t="s">
        <v>0</v>
      </c>
      <c r="AM43" s="147" t="s">
        <v>0</v>
      </c>
      <c r="AN43" s="1" t="s">
        <v>0</v>
      </c>
      <c r="AO43" s="1">
        <v>1</v>
      </c>
      <c r="AP43" s="1" t="s">
        <v>0</v>
      </c>
      <c r="AQ43" s="1">
        <v>1</v>
      </c>
      <c r="AR43" s="1">
        <v>0.988895368615872</v>
      </c>
      <c r="AS43" s="12">
        <v>4772608.488</v>
      </c>
      <c r="AT43" s="12">
        <v>-0.010000000000218279</v>
      </c>
      <c r="AU43" s="1">
        <f>(AS43-AT43)/AS43</f>
        <v>1.0000000020952902</v>
      </c>
      <c r="AV43" s="1">
        <v>0.9863697376958933</v>
      </c>
      <c r="AW43" s="12">
        <v>24191673.252</v>
      </c>
      <c r="AX43" s="12">
        <v>0</v>
      </c>
      <c r="AY43" s="23">
        <f>(AW43-AX43)/AW43</f>
        <v>1</v>
      </c>
      <c r="AZ43" s="1">
        <v>0.9463009857498063</v>
      </c>
      <c r="BA43" s="12">
        <v>5308346.567999999</v>
      </c>
      <c r="BB43" s="12">
        <v>34455.67</v>
      </c>
      <c r="BC43" s="1">
        <f t="shared" si="12"/>
        <v>0.9935091521326609</v>
      </c>
      <c r="BD43" s="1">
        <v>1</v>
      </c>
      <c r="BE43" s="147">
        <v>1</v>
      </c>
      <c r="BF43" s="1">
        <v>1</v>
      </c>
      <c r="BG43" s="1" t="s">
        <v>0</v>
      </c>
      <c r="BH43" s="1">
        <v>1</v>
      </c>
      <c r="BI43" s="147">
        <v>1</v>
      </c>
      <c r="BJ43" s="1">
        <v>1</v>
      </c>
      <c r="BK43" s="1">
        <v>1</v>
      </c>
      <c r="BL43" s="1">
        <v>1</v>
      </c>
      <c r="BM43" s="1">
        <v>1</v>
      </c>
      <c r="BN43" s="1">
        <v>1</v>
      </c>
      <c r="BO43" s="1">
        <v>0.9909087610384011</v>
      </c>
      <c r="BP43" s="12">
        <v>28336172.339999992</v>
      </c>
      <c r="BQ43" s="12">
        <f>((BB43)-24923.98)-9531.69</f>
        <v>0</v>
      </c>
      <c r="BR43" s="23">
        <f>(BP43-BQ43)/BP43</f>
        <v>1</v>
      </c>
      <c r="BS43" s="1">
        <v>1</v>
      </c>
      <c r="BT43" s="1">
        <v>1</v>
      </c>
      <c r="BU43" s="1">
        <v>1</v>
      </c>
      <c r="BV43" s="1">
        <v>1</v>
      </c>
      <c r="BW43" s="1">
        <v>1</v>
      </c>
      <c r="BX43" s="1">
        <v>1</v>
      </c>
      <c r="BY43" s="1">
        <v>1</v>
      </c>
      <c r="BZ43" s="1">
        <v>1</v>
      </c>
      <c r="CA43" s="1">
        <v>1</v>
      </c>
      <c r="CB43" s="12" t="e">
        <f>#REF!+C43+AX43+BQ43</f>
        <v>#REF!</v>
      </c>
      <c r="CC43" s="1">
        <v>1</v>
      </c>
      <c r="CD43" s="1">
        <v>1</v>
      </c>
      <c r="CE43" s="148">
        <v>1</v>
      </c>
      <c r="CF43" s="23">
        <v>1</v>
      </c>
      <c r="CG43" s="100">
        <v>0</v>
      </c>
      <c r="CH43" s="100">
        <v>10150751.52</v>
      </c>
      <c r="CI43" s="8">
        <f>(CH43-CG43)/CH43</f>
        <v>1</v>
      </c>
      <c r="CJ43" s="8">
        <v>1</v>
      </c>
      <c r="CK43" s="8">
        <v>1</v>
      </c>
      <c r="CL43" s="8">
        <v>1</v>
      </c>
      <c r="CM43" s="8">
        <v>1</v>
      </c>
      <c r="CN43" s="8">
        <v>1</v>
      </c>
      <c r="CO43" s="8">
        <v>1</v>
      </c>
      <c r="CP43" s="8">
        <v>1</v>
      </c>
      <c r="CQ43" s="8">
        <v>1</v>
      </c>
      <c r="CR43" s="8">
        <v>1</v>
      </c>
      <c r="CS43" s="8">
        <v>1</v>
      </c>
      <c r="CT43" s="8">
        <v>1</v>
      </c>
      <c r="CU43" s="176">
        <v>66670490.36399999</v>
      </c>
      <c r="CV43" s="26">
        <f t="shared" si="14"/>
        <v>1</v>
      </c>
      <c r="CW43" s="182">
        <v>1</v>
      </c>
      <c r="CX43" s="182">
        <v>1</v>
      </c>
      <c r="CY43" s="182">
        <f t="shared" si="15"/>
        <v>1</v>
      </c>
      <c r="CZ43" s="187">
        <v>9066608.58</v>
      </c>
      <c r="DA43" s="187">
        <v>0</v>
      </c>
      <c r="DB43" s="187">
        <v>4630910.807999999</v>
      </c>
      <c r="DC43" s="8">
        <f>(DB43-DE43)/DB43</f>
        <v>0.7572495855333692</v>
      </c>
      <c r="DD43" s="100">
        <v>9066608.58</v>
      </c>
      <c r="DE43" s="100">
        <v>1124155.518</v>
      </c>
      <c r="DF43" s="182">
        <v>1</v>
      </c>
      <c r="DG43" s="182">
        <v>1</v>
      </c>
      <c r="DH43" s="182">
        <v>1</v>
      </c>
      <c r="DI43" s="182">
        <v>1</v>
      </c>
      <c r="DJ43" s="182">
        <v>1</v>
      </c>
      <c r="DK43" s="182">
        <v>1</v>
      </c>
      <c r="DL43" s="182">
        <v>1</v>
      </c>
      <c r="DM43" s="8">
        <v>1</v>
      </c>
      <c r="DN43" s="26">
        <f t="shared" si="16"/>
        <v>1</v>
      </c>
      <c r="DO43" s="199">
        <v>63322342.932000004</v>
      </c>
      <c r="DP43" s="187">
        <v>0</v>
      </c>
      <c r="DQ43" s="238">
        <v>1</v>
      </c>
      <c r="DR43" s="238">
        <f t="shared" si="17"/>
        <v>0.710362853387</v>
      </c>
      <c r="DS43" s="223">
        <v>7357783.715999999</v>
      </c>
      <c r="DT43" s="187">
        <v>2131087.4808978355</v>
      </c>
      <c r="DU43" s="238">
        <f t="shared" si="18"/>
        <v>0.756166202373</v>
      </c>
      <c r="DV43" s="229">
        <v>5761484.34</v>
      </c>
      <c r="DW43" s="187">
        <v>1404844.6065906892</v>
      </c>
      <c r="DX43" s="238">
        <v>1</v>
      </c>
      <c r="DY43" s="238">
        <v>1</v>
      </c>
      <c r="DZ43" s="238">
        <v>1</v>
      </c>
      <c r="EA43" s="238">
        <v>1</v>
      </c>
      <c r="EB43" s="238">
        <v>1</v>
      </c>
      <c r="EC43" s="238">
        <f>(EE43-ED43)/EE43</f>
        <v>0.8615659014910143</v>
      </c>
      <c r="ED43" s="187">
        <v>297535.1</v>
      </c>
      <c r="EE43" s="187">
        <v>2149290.5519999997</v>
      </c>
      <c r="EF43" s="238">
        <f>(EH43-EG43)/EH43</f>
        <v>0.7889251759757585</v>
      </c>
      <c r="EG43" s="187">
        <v>863295.7279999997</v>
      </c>
      <c r="EH43" s="187">
        <v>4089998.568</v>
      </c>
      <c r="EI43" s="187">
        <v>8353144.596</v>
      </c>
      <c r="EJ43" s="238">
        <f t="shared" si="21"/>
        <v>0.9899999999952114</v>
      </c>
      <c r="EK43" s="187">
        <v>83531.44600000046</v>
      </c>
      <c r="EL43" s="187">
        <v>10870217.964</v>
      </c>
      <c r="EM43" s="26">
        <f>(EL43-EN43)/EL43</f>
        <v>0.6909404805748934</v>
      </c>
      <c r="EN43" s="187">
        <v>3359544.34</v>
      </c>
      <c r="EO43" s="238">
        <f t="shared" si="23"/>
        <v>0.9461682684043894</v>
      </c>
      <c r="EP43" s="187">
        <v>3177927.02</v>
      </c>
      <c r="EQ43" s="187">
        <v>59034456.552</v>
      </c>
      <c r="ER43" s="238">
        <f>(EQ43-EP43)/EQ43</f>
        <v>0.9461682684043894</v>
      </c>
      <c r="ES43" s="238">
        <f>(EU43-ET43)/EU43</f>
        <v>0.740087396249439</v>
      </c>
      <c r="ET43" s="187">
        <v>2952956.34</v>
      </c>
      <c r="EU43" s="187">
        <v>11361343.38</v>
      </c>
      <c r="EV43" s="187">
        <v>9317013.996</v>
      </c>
      <c r="EW43" s="238">
        <f t="shared" si="26"/>
        <v>1.0000000004293221</v>
      </c>
      <c r="EX43" s="187">
        <v>-0.0040000006556510925</v>
      </c>
      <c r="EY43" s="187">
        <v>11630461.2</v>
      </c>
      <c r="EZ43" s="238">
        <f>(EY43-FA43)/EY43</f>
        <v>0.8729509591588681</v>
      </c>
      <c r="FA43" s="187">
        <v>1477638.94</v>
      </c>
      <c r="FB43" s="187">
        <v>4189276.788</v>
      </c>
      <c r="FC43" s="238">
        <f>(FB43-FD43)/FB43</f>
        <v>0.8584312381318835</v>
      </c>
      <c r="FD43" s="187">
        <v>593070.7280000001</v>
      </c>
      <c r="FE43" s="26"/>
      <c r="FF43" s="26" t="s">
        <v>0</v>
      </c>
      <c r="FG43" s="26" t="s">
        <v>0</v>
      </c>
      <c r="FH43" s="26" t="s">
        <v>0</v>
      </c>
      <c r="FI43" s="187">
        <v>0</v>
      </c>
      <c r="FJ43" s="187"/>
      <c r="FK43" s="26" t="s">
        <v>0</v>
      </c>
      <c r="FL43" s="26">
        <v>1</v>
      </c>
      <c r="FM43" s="26">
        <v>1</v>
      </c>
      <c r="FN43" s="26">
        <f>(FP43-FO43)/FP43</f>
        <v>0.9371948276365328</v>
      </c>
      <c r="FO43" s="187">
        <v>708346.284</v>
      </c>
      <c r="FP43" s="187">
        <v>11278470.503999999</v>
      </c>
      <c r="FQ43" s="26">
        <f t="shared" si="34"/>
        <v>0.9075390160876208</v>
      </c>
      <c r="FR43" s="187">
        <f t="shared" si="53"/>
        <v>5732012.287999999</v>
      </c>
      <c r="FS43" s="187">
        <v>61993849.14</v>
      </c>
      <c r="FT43" s="238">
        <f t="shared" si="35"/>
        <v>0.839280342961</v>
      </c>
      <c r="FU43" s="187">
        <v>2347686.695624182</v>
      </c>
      <c r="FV43" s="187">
        <v>14607340.127999999</v>
      </c>
      <c r="FW43" s="238">
        <v>1</v>
      </c>
      <c r="FX43" s="238">
        <v>1</v>
      </c>
      <c r="FY43" s="26">
        <f t="shared" si="58"/>
        <v>0.887270225835</v>
      </c>
      <c r="FZ43" s="187">
        <v>2406213.144</v>
      </c>
      <c r="GA43" s="187">
        <v>271251.8643159745</v>
      </c>
      <c r="GB43" s="187">
        <v>2618938.562315978</v>
      </c>
      <c r="GC43" s="26" t="s">
        <v>0</v>
      </c>
      <c r="GD43" s="100"/>
      <c r="GE43" s="100">
        <v>0</v>
      </c>
      <c r="GF43" s="26" t="s">
        <v>0</v>
      </c>
      <c r="GG43" s="26" t="s">
        <v>0</v>
      </c>
      <c r="GH43" s="26" t="s">
        <v>0</v>
      </c>
      <c r="GI43" s="26" t="s">
        <v>0</v>
      </c>
      <c r="GJ43" s="26" t="s">
        <v>0</v>
      </c>
      <c r="GK43" s="26" t="s">
        <v>0</v>
      </c>
      <c r="GL43" s="26">
        <f t="shared" si="37"/>
        <v>0.9800637221034321</v>
      </c>
      <c r="GM43" s="100">
        <v>13398196.764</v>
      </c>
      <c r="GN43" s="100">
        <v>267110.1740000006</v>
      </c>
      <c r="GO43" s="26">
        <f t="shared" si="38"/>
        <v>0.954301250801874</v>
      </c>
      <c r="GP43" s="100">
        <v>63153779.58</v>
      </c>
      <c r="GQ43" s="187">
        <f t="shared" si="54"/>
        <v>2886048.733940157</v>
      </c>
      <c r="GR43" s="26">
        <f>(GS43-GT43)/GS43</f>
        <v>0.8837325270802392</v>
      </c>
      <c r="GS43" s="100">
        <v>12868693.56</v>
      </c>
      <c r="GT43" s="100">
        <v>1496210.48</v>
      </c>
      <c r="GU43" s="26">
        <v>1</v>
      </c>
      <c r="GV43" s="26">
        <v>1</v>
      </c>
      <c r="GW43" s="291">
        <v>1283604.732</v>
      </c>
      <c r="GX43" s="26">
        <f>(GW43-GY43)/GW43</f>
        <v>0.9066948656278405</v>
      </c>
      <c r="GY43" s="100">
        <v>119766.91199999978</v>
      </c>
      <c r="GZ43" s="100"/>
      <c r="HA43" s="26" t="s">
        <v>0</v>
      </c>
      <c r="HB43" s="100">
        <v>0</v>
      </c>
      <c r="HC43" s="26">
        <v>1</v>
      </c>
      <c r="HD43" s="26">
        <v>1</v>
      </c>
      <c r="HE43" s="26">
        <v>1</v>
      </c>
      <c r="HF43" s="26">
        <v>1</v>
      </c>
      <c r="HG43" s="26">
        <v>1</v>
      </c>
      <c r="HH43" s="26">
        <v>1</v>
      </c>
      <c r="HI43" s="26">
        <v>1</v>
      </c>
      <c r="HJ43" s="26">
        <f t="shared" si="6"/>
        <v>0.9702961409697688</v>
      </c>
      <c r="HK43" s="187">
        <v>54402944.423999995</v>
      </c>
      <c r="HL43" s="187">
        <f t="shared" si="55"/>
        <v>1615977.3919999998</v>
      </c>
      <c r="HM43" s="26">
        <v>1</v>
      </c>
      <c r="HN43" s="187"/>
      <c r="HO43" s="26">
        <v>1</v>
      </c>
      <c r="HP43" s="26">
        <v>1</v>
      </c>
      <c r="HQ43" s="26">
        <v>1</v>
      </c>
      <c r="HR43" s="26" t="s">
        <v>0</v>
      </c>
      <c r="HS43" s="26" t="s">
        <v>0</v>
      </c>
      <c r="HT43" s="26" t="s">
        <v>0</v>
      </c>
      <c r="HU43" s="26" t="s">
        <v>0</v>
      </c>
      <c r="HV43" s="26" t="s">
        <v>0</v>
      </c>
      <c r="HW43" s="26">
        <v>1</v>
      </c>
      <c r="HX43" s="26">
        <v>1</v>
      </c>
      <c r="HY43" s="26">
        <f>(HZ43-IA43)/HZ43</f>
        <v>1</v>
      </c>
      <c r="HZ43" s="187">
        <v>13242400.224</v>
      </c>
      <c r="IA43" s="187"/>
      <c r="IB43" s="187">
        <v>65929756.22399999</v>
      </c>
      <c r="IC43" s="26">
        <f>(IB43-IA43)/IB43</f>
        <v>1</v>
      </c>
      <c r="ID43" s="26">
        <f>(IE43-IF43)/IE43</f>
        <v>0.9699992151595542</v>
      </c>
      <c r="IE43" s="187">
        <v>11396456.52</v>
      </c>
      <c r="IF43" s="187">
        <v>341902.6400000155</v>
      </c>
      <c r="IG43" s="26">
        <v>1</v>
      </c>
      <c r="IH43" s="26">
        <f>(II43-IJ43)/II43</f>
        <v>0.9198722756655393</v>
      </c>
      <c r="II43" s="7">
        <v>7594812.719999999</v>
      </c>
      <c r="IJ43" s="187">
        <v>608555.0600000154</v>
      </c>
      <c r="IK43" s="26">
        <v>1</v>
      </c>
    </row>
    <row r="44" spans="1:245" ht="15">
      <c r="A44" s="33" t="s">
        <v>36</v>
      </c>
      <c r="B44" s="153">
        <v>0</v>
      </c>
      <c r="C44" s="153">
        <v>0</v>
      </c>
      <c r="D44" s="1">
        <v>1.0000000007681207</v>
      </c>
      <c r="E44" s="23" t="e">
        <f>(#REF!-C44)/#REF!</f>
        <v>#REF!</v>
      </c>
      <c r="F44" s="25">
        <v>0.9999999996546309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25">
        <v>0.9999999997362019</v>
      </c>
      <c r="T44" s="1">
        <v>0.9514839472457393</v>
      </c>
      <c r="U44" s="12">
        <v>10477694.435999999</v>
      </c>
      <c r="V44" s="100">
        <v>419809.44</v>
      </c>
      <c r="W44" s="1">
        <f>(U44-V44)/U44</f>
        <v>0.9599330327330802</v>
      </c>
      <c r="X44" s="1">
        <v>1</v>
      </c>
      <c r="Y44" s="1">
        <v>1</v>
      </c>
      <c r="Z44" s="1">
        <v>0.9420733470251531</v>
      </c>
      <c r="AA44" s="12">
        <v>11657185.308</v>
      </c>
      <c r="AB44" s="100">
        <v>569802.18</v>
      </c>
      <c r="AC44" s="1"/>
      <c r="AD44" s="1"/>
      <c r="AE44" s="1"/>
      <c r="AF44" s="1"/>
      <c r="AG44" s="1">
        <f t="shared" si="9"/>
        <v>0.9511200890313581</v>
      </c>
      <c r="AH44" s="1">
        <v>0.9673738671873396</v>
      </c>
      <c r="AI44" s="12">
        <v>2778977.592</v>
      </c>
      <c r="AJ44" s="12">
        <v>81803.09</v>
      </c>
      <c r="AK44" s="1">
        <v>1</v>
      </c>
      <c r="AL44" s="147">
        <v>1</v>
      </c>
      <c r="AM44" s="147">
        <v>1</v>
      </c>
      <c r="AN44" s="1">
        <v>1</v>
      </c>
      <c r="AO44" s="1">
        <v>1</v>
      </c>
      <c r="AP44" s="1">
        <f>(AI44-AJ44)/AI44</f>
        <v>0.9705636021551627</v>
      </c>
      <c r="AQ44" s="1">
        <v>1</v>
      </c>
      <c r="AR44" s="1">
        <v>0.9888953686462514</v>
      </c>
      <c r="AS44" s="12">
        <v>14150221.2</v>
      </c>
      <c r="AT44" s="12">
        <v>0</v>
      </c>
      <c r="AU44" s="1">
        <f>(AS44-AT44)/AS44</f>
        <v>1</v>
      </c>
      <c r="AV44" s="1">
        <v>0.986410366449883</v>
      </c>
      <c r="AW44" s="12">
        <v>105330167.64</v>
      </c>
      <c r="AX44" s="100">
        <v>0</v>
      </c>
      <c r="AY44" s="23">
        <f>(AW44-AX44)/AW44</f>
        <v>1</v>
      </c>
      <c r="AZ44" s="1">
        <v>0.9463009849506757</v>
      </c>
      <c r="BA44" s="12">
        <v>16202962.031999998</v>
      </c>
      <c r="BB44" s="12">
        <v>105170.96</v>
      </c>
      <c r="BC44" s="1">
        <f t="shared" si="12"/>
        <v>0.9935091522283214</v>
      </c>
      <c r="BD44" s="1">
        <v>1</v>
      </c>
      <c r="BE44" s="147">
        <v>1</v>
      </c>
      <c r="BF44" s="1">
        <v>1</v>
      </c>
      <c r="BG44" s="1">
        <v>1</v>
      </c>
      <c r="BH44" s="1">
        <v>1</v>
      </c>
      <c r="BI44" s="147">
        <v>1</v>
      </c>
      <c r="BJ44" s="1">
        <v>1</v>
      </c>
      <c r="BK44" s="1">
        <v>1</v>
      </c>
      <c r="BL44" s="1">
        <v>1</v>
      </c>
      <c r="BM44" s="1">
        <v>1</v>
      </c>
      <c r="BN44" s="1">
        <v>1</v>
      </c>
      <c r="BO44" s="1">
        <v>0.9940973988745349</v>
      </c>
      <c r="BP44" s="12">
        <v>133215870.98399998</v>
      </c>
      <c r="BQ44" s="12">
        <f>((BB44)-76076.83)-29094.13</f>
        <v>0</v>
      </c>
      <c r="BR44" s="23">
        <f>(BP44-BQ44)/BP44</f>
        <v>1</v>
      </c>
      <c r="BS44" s="1">
        <v>1</v>
      </c>
      <c r="BT44" s="1">
        <v>1</v>
      </c>
      <c r="BU44" s="1">
        <v>1</v>
      </c>
      <c r="BV44" s="1">
        <v>1</v>
      </c>
      <c r="BW44" s="1">
        <v>1</v>
      </c>
      <c r="BX44" s="1">
        <v>1</v>
      </c>
      <c r="BY44" s="1">
        <v>1</v>
      </c>
      <c r="BZ44" s="1">
        <v>1</v>
      </c>
      <c r="CA44" s="1">
        <v>1</v>
      </c>
      <c r="CB44" s="12" t="e">
        <f>#REF!+C44+AX44+BQ44</f>
        <v>#REF!</v>
      </c>
      <c r="CC44" s="1">
        <v>1</v>
      </c>
      <c r="CD44" s="1">
        <v>1</v>
      </c>
      <c r="CE44" s="148">
        <v>1</v>
      </c>
      <c r="CF44" s="23">
        <v>1</v>
      </c>
      <c r="CG44" s="100">
        <v>0</v>
      </c>
      <c r="CH44" s="100">
        <v>21133662.3</v>
      </c>
      <c r="CI44" s="8">
        <f>(CH44-CG44)/CH44</f>
        <v>1</v>
      </c>
      <c r="CJ44" s="8">
        <v>1</v>
      </c>
      <c r="CK44" s="8">
        <v>1</v>
      </c>
      <c r="CL44" s="8">
        <v>1</v>
      </c>
      <c r="CM44" s="8">
        <v>1</v>
      </c>
      <c r="CN44" s="8">
        <v>1</v>
      </c>
      <c r="CO44" s="8">
        <v>1</v>
      </c>
      <c r="CP44" s="8">
        <v>1</v>
      </c>
      <c r="CQ44" s="8" t="s">
        <v>0</v>
      </c>
      <c r="CR44" s="8">
        <v>1</v>
      </c>
      <c r="CS44" s="8">
        <v>1</v>
      </c>
      <c r="CT44" s="8">
        <v>1</v>
      </c>
      <c r="CU44" s="176">
        <v>151404996.756</v>
      </c>
      <c r="CV44" s="26">
        <f t="shared" si="14"/>
        <v>1</v>
      </c>
      <c r="CW44" s="182">
        <v>1</v>
      </c>
      <c r="CX44" s="182">
        <v>1</v>
      </c>
      <c r="CY44" s="182">
        <f t="shared" si="15"/>
        <v>1</v>
      </c>
      <c r="CZ44" s="187">
        <v>18196370.412</v>
      </c>
      <c r="DA44" s="187">
        <v>0</v>
      </c>
      <c r="DB44" s="187">
        <v>12540699.768000001</v>
      </c>
      <c r="DC44" s="8">
        <f>(DB44-DE44)/DB44</f>
        <v>0.7572495830122644</v>
      </c>
      <c r="DD44" s="100">
        <v>18196370.412</v>
      </c>
      <c r="DE44" s="100">
        <v>3044260.0979999993</v>
      </c>
      <c r="DF44" s="182">
        <v>1</v>
      </c>
      <c r="DG44" s="182">
        <v>1</v>
      </c>
      <c r="DH44" s="182">
        <v>1</v>
      </c>
      <c r="DI44" s="182">
        <v>1</v>
      </c>
      <c r="DJ44" s="182">
        <v>1</v>
      </c>
      <c r="DK44" s="182">
        <v>1</v>
      </c>
      <c r="DL44" s="182">
        <v>1</v>
      </c>
      <c r="DM44" s="8">
        <v>1</v>
      </c>
      <c r="DN44" s="26">
        <f t="shared" si="16"/>
        <v>1</v>
      </c>
      <c r="DO44" s="199">
        <v>131787619.38</v>
      </c>
      <c r="DP44" s="187">
        <v>0</v>
      </c>
      <c r="DQ44" s="238">
        <v>1</v>
      </c>
      <c r="DR44" s="238">
        <f t="shared" si="17"/>
        <v>0.7103628533870001</v>
      </c>
      <c r="DS44" s="223">
        <v>16384491.527999999</v>
      </c>
      <c r="DT44" s="187">
        <v>4745557.374874791</v>
      </c>
      <c r="DU44" s="238">
        <f t="shared" si="18"/>
        <v>0.756166202373</v>
      </c>
      <c r="DV44" s="229">
        <v>16674553.511999998</v>
      </c>
      <c r="DW44" s="187">
        <v>4065819.7065655887</v>
      </c>
      <c r="DX44" s="238">
        <v>1</v>
      </c>
      <c r="DY44" s="238">
        <v>1</v>
      </c>
      <c r="DZ44" s="238">
        <v>1</v>
      </c>
      <c r="EA44" s="238">
        <v>1</v>
      </c>
      <c r="EB44" s="238">
        <v>1</v>
      </c>
      <c r="EC44" s="238">
        <f>(EE44-ED44)/EE44</f>
        <v>0.8615659011229687</v>
      </c>
      <c r="ED44" s="187">
        <v>1003659.62</v>
      </c>
      <c r="EE44" s="187">
        <v>7250089.596</v>
      </c>
      <c r="EF44" s="238">
        <f>(EH44-EG44)/EH44</f>
        <v>0.788925176535272</v>
      </c>
      <c r="EG44" s="187">
        <v>2087575.63</v>
      </c>
      <c r="EH44" s="187">
        <v>9890216.16</v>
      </c>
      <c r="EI44" s="187">
        <v>19989951.972</v>
      </c>
      <c r="EJ44" s="238">
        <f t="shared" si="21"/>
        <v>0.9899999998859429</v>
      </c>
      <c r="EK44" s="187">
        <v>199899.52199999616</v>
      </c>
      <c r="EL44" s="187">
        <v>20997385.487999998</v>
      </c>
      <c r="EM44" s="26">
        <f>(EL44-EN44)/EL44</f>
        <v>0.6909404809608932</v>
      </c>
      <c r="EN44" s="187">
        <v>6489441.859999999</v>
      </c>
      <c r="EO44" s="238">
        <f t="shared" si="23"/>
        <v>0.9563558156958331</v>
      </c>
      <c r="EP44" s="187">
        <v>6138621.92</v>
      </c>
      <c r="EQ44" s="187">
        <v>140651544.25199997</v>
      </c>
      <c r="ER44" s="238">
        <f>(EQ44-EP44)/EQ44</f>
        <v>0.9563558156958331</v>
      </c>
      <c r="ES44" s="238">
        <f>(EU44-ET44)/EU44</f>
        <v>0.740087396741295</v>
      </c>
      <c r="ET44" s="187">
        <v>4826863.356000001</v>
      </c>
      <c r="EU44" s="187">
        <v>18571101.576</v>
      </c>
      <c r="EV44" s="187">
        <v>16190674.127999999</v>
      </c>
      <c r="EW44" s="238">
        <f t="shared" si="26"/>
        <v>1.000000000123528</v>
      </c>
      <c r="EX44" s="187">
        <v>-0.0020000021904706955</v>
      </c>
      <c r="EY44" s="187">
        <v>22999379.352</v>
      </c>
      <c r="EZ44" s="238">
        <f>(EY44-FA44)/EY44</f>
        <v>0.8729509597942302</v>
      </c>
      <c r="FA44" s="187">
        <v>2922049.0720000006</v>
      </c>
      <c r="FB44" s="187">
        <v>14286709.956</v>
      </c>
      <c r="FC44" s="238">
        <f>(FB44-FD44)/FB44</f>
        <v>0.8584312383866527</v>
      </c>
      <c r="FD44" s="187">
        <v>2022551.8359999992</v>
      </c>
      <c r="FE44" s="26">
        <v>1</v>
      </c>
      <c r="FF44" s="26">
        <v>1</v>
      </c>
      <c r="FG44" s="26">
        <v>1</v>
      </c>
      <c r="FH44" s="26">
        <f>(FJ44-FI44)/FJ44</f>
        <v>0.8398144320257419</v>
      </c>
      <c r="FI44" s="187">
        <v>583090.81</v>
      </c>
      <c r="FJ44" s="187">
        <v>3640095.78</v>
      </c>
      <c r="FK44" s="26">
        <v>1</v>
      </c>
      <c r="FL44" s="26">
        <v>1</v>
      </c>
      <c r="FM44" s="26">
        <v>1</v>
      </c>
      <c r="FN44" s="26">
        <f>(FP44-FO44)/FP44</f>
        <v>0.9371948275784343</v>
      </c>
      <c r="FO44" s="187">
        <v>1293822.6939999945</v>
      </c>
      <c r="FP44" s="187">
        <v>20600575.463999998</v>
      </c>
      <c r="FQ44" s="26">
        <f t="shared" si="34"/>
        <v>0.921791859450044</v>
      </c>
      <c r="FR44" s="187">
        <f t="shared" si="53"/>
        <v>11648377.765999993</v>
      </c>
      <c r="FS44" s="187">
        <v>148940732.82</v>
      </c>
      <c r="FT44" s="238">
        <f t="shared" si="35"/>
        <v>0.839280342961</v>
      </c>
      <c r="FU44" s="187">
        <v>4030989.4205882326</v>
      </c>
      <c r="FV44" s="187">
        <v>25080873.708</v>
      </c>
      <c r="FW44" s="238">
        <v>1</v>
      </c>
      <c r="FX44" s="238">
        <v>1</v>
      </c>
      <c r="FY44" s="26">
        <f t="shared" si="58"/>
        <v>0.887270225835</v>
      </c>
      <c r="FZ44" s="187">
        <v>12677714.819999998</v>
      </c>
      <c r="GA44" s="187">
        <v>1429155.9285868723</v>
      </c>
      <c r="GB44" s="187">
        <v>5460145.344586879</v>
      </c>
      <c r="GC44" s="26">
        <f>(GD44-GE44)/GD44</f>
        <v>0.991505528109</v>
      </c>
      <c r="GD44" s="100">
        <v>7736217.515999999</v>
      </c>
      <c r="GE44" s="100">
        <v>65715.0822323244</v>
      </c>
      <c r="GF44" s="26">
        <v>1</v>
      </c>
      <c r="GG44" s="26">
        <v>1</v>
      </c>
      <c r="GH44" s="26">
        <v>1</v>
      </c>
      <c r="GI44" s="26">
        <v>1</v>
      </c>
      <c r="GJ44" s="26">
        <v>1</v>
      </c>
      <c r="GK44" s="26">
        <v>1</v>
      </c>
      <c r="GL44" s="26">
        <f t="shared" si="37"/>
        <v>0.98006372187276</v>
      </c>
      <c r="GM44" s="100">
        <v>32332064.184</v>
      </c>
      <c r="GN44" s="100">
        <v>644581.0239999965</v>
      </c>
      <c r="GO44" s="26">
        <f t="shared" si="38"/>
        <v>0.9681292143853868</v>
      </c>
      <c r="GP44" s="100">
        <v>193608075.11999995</v>
      </c>
      <c r="GQ44" s="187">
        <f t="shared" si="54"/>
        <v>6170441.455407426</v>
      </c>
      <c r="GR44" s="26">
        <f>(GS44-GT44)/GS44</f>
        <v>0.8837325274480776</v>
      </c>
      <c r="GS44" s="100">
        <v>30620140.799999997</v>
      </c>
      <c r="GT44" s="100">
        <v>3560126.38</v>
      </c>
      <c r="GU44" s="26">
        <v>1</v>
      </c>
      <c r="GV44" s="26">
        <v>1</v>
      </c>
      <c r="GW44" s="291">
        <v>14456871.743999999</v>
      </c>
      <c r="GX44" s="26">
        <f>(GW44-GY44)/GW44</f>
        <v>0.906694866781271</v>
      </c>
      <c r="GY44" s="100">
        <v>1348900.3439999986</v>
      </c>
      <c r="GZ44" s="100">
        <v>9135386.532</v>
      </c>
      <c r="HA44" s="26">
        <f>(GZ44-HB44)/GZ44</f>
        <v>0.9431828461574284</v>
      </c>
      <c r="HB44" s="100">
        <v>519046.6620000005</v>
      </c>
      <c r="HC44" s="26">
        <v>1</v>
      </c>
      <c r="HD44" s="26">
        <v>1</v>
      </c>
      <c r="HE44" s="26">
        <v>1</v>
      </c>
      <c r="HF44" s="26">
        <v>1</v>
      </c>
      <c r="HG44" s="26">
        <v>1</v>
      </c>
      <c r="HH44" s="26">
        <v>1</v>
      </c>
      <c r="HI44" s="26">
        <v>1</v>
      </c>
      <c r="HJ44" s="26">
        <f t="shared" si="6"/>
        <v>0.9731185508303812</v>
      </c>
      <c r="HK44" s="187">
        <v>201926367.57599998</v>
      </c>
      <c r="HL44" s="187">
        <f t="shared" si="55"/>
        <v>5428073.385999999</v>
      </c>
      <c r="HM44" s="26">
        <v>1</v>
      </c>
      <c r="HN44" s="187"/>
      <c r="HO44" s="26">
        <v>1</v>
      </c>
      <c r="HP44" s="26">
        <v>1</v>
      </c>
      <c r="HQ44" s="26">
        <v>1</v>
      </c>
      <c r="HR44" s="26">
        <v>1</v>
      </c>
      <c r="HS44" s="26">
        <v>1</v>
      </c>
      <c r="HT44" s="26">
        <v>1</v>
      </c>
      <c r="HU44" s="26">
        <v>1</v>
      </c>
      <c r="HV44" s="26">
        <v>1</v>
      </c>
      <c r="HW44" s="26">
        <v>1</v>
      </c>
      <c r="HX44" s="26">
        <v>1</v>
      </c>
      <c r="HY44" s="26">
        <f>(HZ44-IA44)/HZ44</f>
        <v>1</v>
      </c>
      <c r="HZ44" s="187">
        <v>38186369.604</v>
      </c>
      <c r="IA44" s="187"/>
      <c r="IB44" s="187">
        <v>245245835.96400002</v>
      </c>
      <c r="IC44" s="26">
        <f>(IB44-IA44)/IB44</f>
        <v>1</v>
      </c>
      <c r="ID44" s="26">
        <f>(IE44-IF44)/IE44</f>
        <v>0.9699992150808864</v>
      </c>
      <c r="IE44" s="187">
        <v>37957134.024</v>
      </c>
      <c r="IF44" s="187">
        <v>1138743.8139999956</v>
      </c>
      <c r="IG44" s="26">
        <v>1</v>
      </c>
      <c r="IH44" s="26">
        <f>(II44-IJ44)/II44</f>
        <v>0.9198722751794742</v>
      </c>
      <c r="II44" s="7">
        <v>35986227.744</v>
      </c>
      <c r="IJ44" s="187">
        <v>2883494.5540000014</v>
      </c>
      <c r="IK44" s="26">
        <v>1</v>
      </c>
    </row>
    <row r="45" spans="1:245" ht="15">
      <c r="A45" s="33" t="s">
        <v>37</v>
      </c>
      <c r="B45" s="153">
        <v>10147.99</v>
      </c>
      <c r="C45" s="153">
        <v>0</v>
      </c>
      <c r="D45" s="1" t="s">
        <v>0</v>
      </c>
      <c r="E45" s="23" t="e">
        <f>(#REF!-C45)/#REF!</f>
        <v>#REF!</v>
      </c>
      <c r="F45" s="25" t="s">
        <v>0</v>
      </c>
      <c r="G45" s="1" t="s">
        <v>0</v>
      </c>
      <c r="H45" s="1" t="s">
        <v>0</v>
      </c>
      <c r="I45" s="1" t="s">
        <v>0</v>
      </c>
      <c r="J45" s="1" t="s">
        <v>0</v>
      </c>
      <c r="K45" s="1" t="s">
        <v>0</v>
      </c>
      <c r="L45" s="1" t="s">
        <v>0</v>
      </c>
      <c r="M45" s="1" t="s">
        <v>0</v>
      </c>
      <c r="N45" s="1" t="s">
        <v>0</v>
      </c>
      <c r="O45" s="1" t="s">
        <v>0</v>
      </c>
      <c r="P45" s="1" t="s">
        <v>0</v>
      </c>
      <c r="Q45" s="1" t="s">
        <v>0</v>
      </c>
      <c r="R45" s="1" t="s">
        <v>0</v>
      </c>
      <c r="S45" s="25" t="s">
        <v>0</v>
      </c>
      <c r="T45" s="1" t="s">
        <v>0</v>
      </c>
      <c r="U45" s="12"/>
      <c r="V45" s="100">
        <v>0</v>
      </c>
      <c r="W45" s="1" t="s">
        <v>0</v>
      </c>
      <c r="X45" s="1" t="s">
        <v>0</v>
      </c>
      <c r="Y45" s="1" t="s">
        <v>0</v>
      </c>
      <c r="Z45" s="1" t="s">
        <v>0</v>
      </c>
      <c r="AA45" s="12"/>
      <c r="AB45" s="100">
        <v>0</v>
      </c>
      <c r="AC45" s="1"/>
      <c r="AD45" s="1"/>
      <c r="AE45" s="1"/>
      <c r="AF45" s="1"/>
      <c r="AG45" s="1" t="s">
        <v>0</v>
      </c>
      <c r="AH45" s="1" t="s">
        <v>0</v>
      </c>
      <c r="AI45" s="12"/>
      <c r="AJ45" s="12">
        <v>0</v>
      </c>
      <c r="AK45" s="1" t="s">
        <v>0</v>
      </c>
      <c r="AL45" s="147" t="s">
        <v>0</v>
      </c>
      <c r="AM45" s="147" t="s">
        <v>0</v>
      </c>
      <c r="AN45" s="1" t="s">
        <v>0</v>
      </c>
      <c r="AO45" s="1" t="s">
        <v>0</v>
      </c>
      <c r="AP45" s="1" t="s">
        <v>0</v>
      </c>
      <c r="AQ45" s="1" t="s">
        <v>0</v>
      </c>
      <c r="AR45" s="1" t="s">
        <v>0</v>
      </c>
      <c r="AS45" s="12"/>
      <c r="AT45" s="12">
        <v>0</v>
      </c>
      <c r="AU45" s="1" t="s">
        <v>0</v>
      </c>
      <c r="AV45" s="1"/>
      <c r="AW45" s="12"/>
      <c r="AX45" s="100">
        <f t="shared" si="56"/>
        <v>0</v>
      </c>
      <c r="AY45" s="23" t="s">
        <v>0</v>
      </c>
      <c r="AZ45" s="1" t="s">
        <v>0</v>
      </c>
      <c r="BA45" s="12"/>
      <c r="BB45" s="12">
        <v>0</v>
      </c>
      <c r="BC45" s="1" t="s">
        <v>0</v>
      </c>
      <c r="BD45" s="1" t="s">
        <v>0</v>
      </c>
      <c r="BE45" s="147" t="s">
        <v>0</v>
      </c>
      <c r="BF45" s="1" t="s">
        <v>0</v>
      </c>
      <c r="BG45" s="1" t="s">
        <v>0</v>
      </c>
      <c r="BH45" s="1" t="s">
        <v>0</v>
      </c>
      <c r="BI45" s="147" t="s">
        <v>0</v>
      </c>
      <c r="BJ45" s="1" t="s">
        <v>0</v>
      </c>
      <c r="BK45" s="1" t="s">
        <v>0</v>
      </c>
      <c r="BL45" s="1" t="s">
        <v>0</v>
      </c>
      <c r="BM45" s="1" t="s">
        <v>0</v>
      </c>
      <c r="BN45" s="1" t="s">
        <v>0</v>
      </c>
      <c r="BO45" s="1" t="s">
        <v>0</v>
      </c>
      <c r="BP45" s="12"/>
      <c r="BQ45" s="12">
        <f>BB45</f>
        <v>0</v>
      </c>
      <c r="BR45" s="23" t="s">
        <v>0</v>
      </c>
      <c r="BS45" s="1" t="s">
        <v>0</v>
      </c>
      <c r="BT45" s="1" t="s">
        <v>0</v>
      </c>
      <c r="BU45" s="1" t="s">
        <v>0</v>
      </c>
      <c r="BV45" s="1" t="s">
        <v>0</v>
      </c>
      <c r="BW45" s="1" t="s">
        <v>0</v>
      </c>
      <c r="BX45" s="1" t="s">
        <v>0</v>
      </c>
      <c r="BY45" s="1" t="s">
        <v>0</v>
      </c>
      <c r="BZ45" s="1" t="s">
        <v>0</v>
      </c>
      <c r="CA45" s="1" t="s">
        <v>0</v>
      </c>
      <c r="CB45" s="12" t="e">
        <f>#REF!+C45+AX45+BQ45</f>
        <v>#REF!</v>
      </c>
      <c r="CC45" s="1" t="s">
        <v>0</v>
      </c>
      <c r="CD45" s="1" t="s">
        <v>0</v>
      </c>
      <c r="CE45" s="148" t="s">
        <v>0</v>
      </c>
      <c r="CF45" s="23" t="s">
        <v>0</v>
      </c>
      <c r="CG45" s="100">
        <v>0</v>
      </c>
      <c r="CH45" s="100"/>
      <c r="CI45" s="8" t="s">
        <v>0</v>
      </c>
      <c r="CJ45" s="8" t="s">
        <v>0</v>
      </c>
      <c r="CK45" s="8" t="s">
        <v>0</v>
      </c>
      <c r="CL45" s="8" t="s">
        <v>0</v>
      </c>
      <c r="CM45" s="8" t="s">
        <v>0</v>
      </c>
      <c r="CN45" s="8" t="s">
        <v>0</v>
      </c>
      <c r="CO45" s="8" t="s">
        <v>0</v>
      </c>
      <c r="CP45" s="8" t="s">
        <v>0</v>
      </c>
      <c r="CQ45" s="8" t="s">
        <v>0</v>
      </c>
      <c r="CR45" s="8" t="s">
        <v>0</v>
      </c>
      <c r="CS45" s="8" t="s">
        <v>0</v>
      </c>
      <c r="CT45" s="8" t="s">
        <v>0</v>
      </c>
      <c r="CU45" s="176"/>
      <c r="CV45" s="26" t="s">
        <v>0</v>
      </c>
      <c r="CW45" s="182" t="s">
        <v>0</v>
      </c>
      <c r="CX45" s="182" t="s">
        <v>0</v>
      </c>
      <c r="CY45" s="182" t="s">
        <v>0</v>
      </c>
      <c r="CZ45" s="187"/>
      <c r="DA45" s="187" t="s">
        <v>0</v>
      </c>
      <c r="DB45" s="187"/>
      <c r="DC45" s="8" t="s">
        <v>0</v>
      </c>
      <c r="DD45" s="100"/>
      <c r="DE45" s="100" t="s">
        <v>0</v>
      </c>
      <c r="DF45" s="182" t="s">
        <v>0</v>
      </c>
      <c r="DG45" s="182" t="s">
        <v>0</v>
      </c>
      <c r="DH45" s="182" t="s">
        <v>0</v>
      </c>
      <c r="DI45" s="182" t="s">
        <v>0</v>
      </c>
      <c r="DJ45" s="182" t="s">
        <v>0</v>
      </c>
      <c r="DK45" s="182" t="s">
        <v>0</v>
      </c>
      <c r="DL45" s="182" t="s">
        <v>0</v>
      </c>
      <c r="DM45" s="8" t="s">
        <v>0</v>
      </c>
      <c r="DN45" s="26"/>
      <c r="DO45" s="199">
        <v>0</v>
      </c>
      <c r="DP45" s="187">
        <v>0</v>
      </c>
      <c r="DQ45" s="238" t="s">
        <v>0</v>
      </c>
      <c r="DR45" s="238"/>
      <c r="DS45" s="223"/>
      <c r="DT45" s="187"/>
      <c r="DU45" s="238"/>
      <c r="DV45" s="229"/>
      <c r="DW45" s="187"/>
      <c r="DX45" s="238" t="s">
        <v>0</v>
      </c>
      <c r="DY45" s="238" t="s">
        <v>0</v>
      </c>
      <c r="DZ45" s="238" t="s">
        <v>0</v>
      </c>
      <c r="EA45" s="238" t="s">
        <v>0</v>
      </c>
      <c r="EB45" s="238" t="s">
        <v>0</v>
      </c>
      <c r="EC45" s="238" t="s">
        <v>0</v>
      </c>
      <c r="ED45" s="187">
        <v>0</v>
      </c>
      <c r="EE45" s="187"/>
      <c r="EF45" s="238" t="s">
        <v>0</v>
      </c>
      <c r="EG45" s="187">
        <v>0</v>
      </c>
      <c r="EH45" s="187"/>
      <c r="EI45" s="187"/>
      <c r="EJ45" s="238"/>
      <c r="EK45" s="187"/>
      <c r="EL45" s="187"/>
      <c r="EM45" s="26"/>
      <c r="EN45" s="187"/>
      <c r="EO45" s="238"/>
      <c r="EP45" s="187">
        <f>EN45+EK45+EG45+ED45+DW45+DT45</f>
        <v>0</v>
      </c>
      <c r="EQ45" s="187"/>
      <c r="ER45" s="238" t="s">
        <v>0</v>
      </c>
      <c r="ES45" s="238" t="s">
        <v>0</v>
      </c>
      <c r="ET45" s="187">
        <v>0</v>
      </c>
      <c r="EU45" s="187"/>
      <c r="EV45" s="187"/>
      <c r="EW45" s="238" t="s">
        <v>0</v>
      </c>
      <c r="EX45" s="187">
        <v>0</v>
      </c>
      <c r="EY45" s="187"/>
      <c r="EZ45" s="238" t="s">
        <v>0</v>
      </c>
      <c r="FA45" s="187">
        <v>0</v>
      </c>
      <c r="FB45" s="187"/>
      <c r="FC45" s="238" t="s">
        <v>0</v>
      </c>
      <c r="FD45" s="187">
        <v>0</v>
      </c>
      <c r="FE45" s="26" t="s">
        <v>0</v>
      </c>
      <c r="FF45" s="26" t="s">
        <v>0</v>
      </c>
      <c r="FG45" s="26" t="s">
        <v>0</v>
      </c>
      <c r="FH45" s="26" t="s">
        <v>0</v>
      </c>
      <c r="FI45" s="187">
        <v>0</v>
      </c>
      <c r="FJ45" s="187"/>
      <c r="FK45" s="26" t="s">
        <v>0</v>
      </c>
      <c r="FL45" s="26" t="s">
        <v>0</v>
      </c>
      <c r="FM45" s="26" t="s">
        <v>0</v>
      </c>
      <c r="FN45" s="26" t="s">
        <v>0</v>
      </c>
      <c r="FO45" s="187">
        <v>0</v>
      </c>
      <c r="FP45" s="187">
        <v>0</v>
      </c>
      <c r="FQ45" s="26" t="s">
        <v>0</v>
      </c>
      <c r="FR45" s="187">
        <f t="shared" si="53"/>
        <v>0</v>
      </c>
      <c r="FS45" s="187">
        <v>0</v>
      </c>
      <c r="FT45" s="238" t="s">
        <v>0</v>
      </c>
      <c r="FU45" s="187">
        <f>SUM(FR45,FL45,FG45,FD45,FA45,EW45)</f>
        <v>0</v>
      </c>
      <c r="FV45" s="187">
        <f t="shared" si="59"/>
        <v>0</v>
      </c>
      <c r="FW45" s="238"/>
      <c r="FX45" s="238"/>
      <c r="FY45" s="26"/>
      <c r="FZ45" s="187"/>
      <c r="GA45" s="187">
        <v>0</v>
      </c>
      <c r="GB45" s="187">
        <v>0</v>
      </c>
      <c r="GC45" s="26" t="s">
        <v>0</v>
      </c>
      <c r="GD45" s="100"/>
      <c r="GE45" s="100">
        <v>0</v>
      </c>
      <c r="GF45" s="26" t="s">
        <v>0</v>
      </c>
      <c r="GG45" s="26" t="s">
        <v>0</v>
      </c>
      <c r="GH45" s="26" t="s">
        <v>0</v>
      </c>
      <c r="GI45" s="26" t="s">
        <v>0</v>
      </c>
      <c r="GJ45" s="26" t="s">
        <v>0</v>
      </c>
      <c r="GK45" s="26" t="s">
        <v>0</v>
      </c>
      <c r="GL45" s="26" t="s">
        <v>0</v>
      </c>
      <c r="GM45" s="100"/>
      <c r="GN45" s="100">
        <v>0</v>
      </c>
      <c r="GO45" s="26" t="s">
        <v>0</v>
      </c>
      <c r="GP45" s="100"/>
      <c r="GQ45" s="187">
        <f t="shared" si="54"/>
        <v>0</v>
      </c>
      <c r="GR45" s="26" t="s">
        <v>0</v>
      </c>
      <c r="GS45" s="100">
        <v>0</v>
      </c>
      <c r="GT45" s="100">
        <v>0</v>
      </c>
      <c r="GU45" s="26" t="s">
        <v>0</v>
      </c>
      <c r="GV45" s="26" t="s">
        <v>0</v>
      </c>
      <c r="GW45" s="291"/>
      <c r="GX45" s="26" t="s">
        <v>0</v>
      </c>
      <c r="GY45" s="100">
        <v>0</v>
      </c>
      <c r="GZ45" s="100"/>
      <c r="HA45" s="26" t="s">
        <v>0</v>
      </c>
      <c r="HB45" s="100">
        <v>0</v>
      </c>
      <c r="HC45" s="26" t="s">
        <v>0</v>
      </c>
      <c r="HD45" s="26" t="s">
        <v>0</v>
      </c>
      <c r="HE45" s="26" t="s">
        <v>0</v>
      </c>
      <c r="HF45" s="26" t="s">
        <v>0</v>
      </c>
      <c r="HG45" s="26" t="s">
        <v>0</v>
      </c>
      <c r="HH45" s="26" t="s">
        <v>0</v>
      </c>
      <c r="HI45" s="26" t="s">
        <v>0</v>
      </c>
      <c r="HJ45" s="26" t="s">
        <v>0</v>
      </c>
      <c r="HK45" s="187">
        <v>0</v>
      </c>
      <c r="HL45" s="187">
        <f t="shared" si="55"/>
        <v>0</v>
      </c>
      <c r="HM45" s="26" t="s">
        <v>0</v>
      </c>
      <c r="HN45" s="187"/>
      <c r="HO45" s="26" t="s">
        <v>0</v>
      </c>
      <c r="HP45" s="26" t="s">
        <v>0</v>
      </c>
      <c r="HQ45" s="26" t="s">
        <v>0</v>
      </c>
      <c r="HR45" s="26" t="s">
        <v>0</v>
      </c>
      <c r="HS45" s="26" t="s">
        <v>0</v>
      </c>
      <c r="HT45" s="26" t="s">
        <v>0</v>
      </c>
      <c r="HU45" s="26" t="s">
        <v>0</v>
      </c>
      <c r="HV45" s="26" t="s">
        <v>0</v>
      </c>
      <c r="HW45" s="26" t="s">
        <v>0</v>
      </c>
      <c r="HX45" s="26" t="s">
        <v>0</v>
      </c>
      <c r="HY45" s="26" t="s">
        <v>0</v>
      </c>
      <c r="HZ45" s="187"/>
      <c r="IA45" s="187"/>
      <c r="IB45" s="187"/>
      <c r="IC45" s="26" t="s">
        <v>0</v>
      </c>
      <c r="ID45" s="26" t="s">
        <v>0</v>
      </c>
      <c r="IE45" s="187"/>
      <c r="IF45" s="187"/>
      <c r="IG45" s="26" t="s">
        <v>0</v>
      </c>
      <c r="IH45" s="26" t="s">
        <v>0</v>
      </c>
      <c r="IJ45" s="187"/>
      <c r="IK45" s="26" t="s">
        <v>0</v>
      </c>
    </row>
    <row r="46" spans="1:245" ht="15">
      <c r="A46" s="33" t="s">
        <v>58</v>
      </c>
      <c r="B46" s="153">
        <v>0</v>
      </c>
      <c r="C46" s="153">
        <v>0</v>
      </c>
      <c r="D46" s="1">
        <v>1</v>
      </c>
      <c r="E46" s="23"/>
      <c r="F46" s="25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 t="s">
        <v>0</v>
      </c>
      <c r="M46" s="1" t="s">
        <v>0</v>
      </c>
      <c r="N46" s="1" t="s">
        <v>0</v>
      </c>
      <c r="O46" s="1" t="s">
        <v>0</v>
      </c>
      <c r="P46" s="1" t="s">
        <v>0</v>
      </c>
      <c r="Q46" s="1">
        <v>1</v>
      </c>
      <c r="R46" s="1">
        <v>1</v>
      </c>
      <c r="S46" s="25">
        <v>0.999999990166716</v>
      </c>
      <c r="T46" s="1">
        <v>0.95148385101802</v>
      </c>
      <c r="U46" s="12">
        <v>125399.112</v>
      </c>
      <c r="V46" s="100">
        <v>0</v>
      </c>
      <c r="W46" s="1">
        <f>(U46-V46)/U46</f>
        <v>1</v>
      </c>
      <c r="X46" s="1">
        <v>1</v>
      </c>
      <c r="Y46" s="1" t="s">
        <v>0</v>
      </c>
      <c r="Z46" s="1" t="s">
        <v>0</v>
      </c>
      <c r="AA46" s="12"/>
      <c r="AB46" s="100">
        <v>0</v>
      </c>
      <c r="AC46" s="1"/>
      <c r="AD46" s="1"/>
      <c r="AE46" s="1"/>
      <c r="AF46" s="1"/>
      <c r="AG46" s="1" t="s">
        <v>0</v>
      </c>
      <c r="AH46" s="1" t="s">
        <v>0</v>
      </c>
      <c r="AI46" s="12"/>
      <c r="AJ46" s="12">
        <v>0</v>
      </c>
      <c r="AK46" s="1" t="s">
        <v>0</v>
      </c>
      <c r="AL46" s="147" t="s">
        <v>0</v>
      </c>
      <c r="AM46" s="147" t="s">
        <v>0</v>
      </c>
      <c r="AN46" s="1" t="s">
        <v>0</v>
      </c>
      <c r="AO46" s="1" t="s">
        <v>0</v>
      </c>
      <c r="AP46" s="1" t="s">
        <v>0</v>
      </c>
      <c r="AQ46" s="1" t="s">
        <v>0</v>
      </c>
      <c r="AR46" s="1" t="s">
        <v>0</v>
      </c>
      <c r="AS46" s="12"/>
      <c r="AT46" s="12">
        <v>0</v>
      </c>
      <c r="AU46" s="1" t="s">
        <v>0</v>
      </c>
      <c r="AV46" s="1">
        <v>0.9571165695285647</v>
      </c>
      <c r="AW46" s="12">
        <v>141870.18</v>
      </c>
      <c r="AX46" s="100">
        <f t="shared" si="56"/>
        <v>0</v>
      </c>
      <c r="AY46" s="23">
        <f aca="true" t="shared" si="60" ref="AY46:AY55">(AW46-AX46)/AW46</f>
        <v>1</v>
      </c>
      <c r="AZ46" s="1" t="s">
        <v>0</v>
      </c>
      <c r="BA46" s="12"/>
      <c r="BB46" s="12">
        <v>0</v>
      </c>
      <c r="BC46" s="1" t="s">
        <v>0</v>
      </c>
      <c r="BD46" s="1" t="s">
        <v>0</v>
      </c>
      <c r="BE46" s="147" t="s">
        <v>0</v>
      </c>
      <c r="BF46" s="1" t="s">
        <v>0</v>
      </c>
      <c r="BG46" s="1" t="s">
        <v>0</v>
      </c>
      <c r="BH46" s="1" t="s">
        <v>0</v>
      </c>
      <c r="BI46" s="147" t="s">
        <v>0</v>
      </c>
      <c r="BJ46" s="1" t="s">
        <v>0</v>
      </c>
      <c r="BK46" s="1" t="s">
        <v>0</v>
      </c>
      <c r="BL46" s="1" t="s">
        <v>0</v>
      </c>
      <c r="BM46" s="1" t="s">
        <v>0</v>
      </c>
      <c r="BN46" s="1" t="s">
        <v>0</v>
      </c>
      <c r="BO46" s="1" t="s">
        <v>0</v>
      </c>
      <c r="BP46" s="12"/>
      <c r="BQ46" s="12">
        <f>BB46</f>
        <v>0</v>
      </c>
      <c r="BR46" s="23" t="s">
        <v>0</v>
      </c>
      <c r="BS46" s="1" t="s">
        <v>0</v>
      </c>
      <c r="BT46" s="1" t="s">
        <v>0</v>
      </c>
      <c r="BU46" s="1" t="s">
        <v>0</v>
      </c>
      <c r="BV46" s="1" t="s">
        <v>0</v>
      </c>
      <c r="BW46" s="1" t="s">
        <v>0</v>
      </c>
      <c r="BX46" s="1" t="s">
        <v>0</v>
      </c>
      <c r="BY46" s="1" t="s">
        <v>0</v>
      </c>
      <c r="BZ46" s="1" t="s">
        <v>0</v>
      </c>
      <c r="CA46" s="1" t="s">
        <v>0</v>
      </c>
      <c r="CB46" s="12" t="e">
        <f>#REF!+C46+AX46+BQ46</f>
        <v>#REF!</v>
      </c>
      <c r="CC46" s="1" t="s">
        <v>0</v>
      </c>
      <c r="CD46" s="1" t="s">
        <v>0</v>
      </c>
      <c r="CE46" s="148" t="s">
        <v>0</v>
      </c>
      <c r="CF46" s="23" t="s">
        <v>0</v>
      </c>
      <c r="CG46" s="100">
        <v>0</v>
      </c>
      <c r="CH46" s="100"/>
      <c r="CI46" s="8" t="s">
        <v>0</v>
      </c>
      <c r="CJ46" s="8" t="s">
        <v>0</v>
      </c>
      <c r="CK46" s="8" t="s">
        <v>0</v>
      </c>
      <c r="CL46" s="8" t="s">
        <v>0</v>
      </c>
      <c r="CM46" s="8" t="s">
        <v>0</v>
      </c>
      <c r="CN46" s="8" t="s">
        <v>0</v>
      </c>
      <c r="CO46" s="8" t="s">
        <v>0</v>
      </c>
      <c r="CP46" s="8" t="s">
        <v>0</v>
      </c>
      <c r="CQ46" s="8" t="s">
        <v>0</v>
      </c>
      <c r="CR46" s="8"/>
      <c r="CS46" s="8" t="s">
        <v>0</v>
      </c>
      <c r="CT46" s="8" t="s">
        <v>0</v>
      </c>
      <c r="CU46" s="176"/>
      <c r="CV46" s="26" t="s">
        <v>0</v>
      </c>
      <c r="CW46" s="182" t="s">
        <v>0</v>
      </c>
      <c r="CX46" s="182" t="s">
        <v>0</v>
      </c>
      <c r="CY46" s="182" t="s">
        <v>0</v>
      </c>
      <c r="CZ46" s="187"/>
      <c r="DA46" s="187" t="s">
        <v>0</v>
      </c>
      <c r="DB46" s="187"/>
      <c r="DC46" s="8" t="s">
        <v>0</v>
      </c>
      <c r="DD46" s="100"/>
      <c r="DE46" s="100" t="s">
        <v>0</v>
      </c>
      <c r="DF46" s="182" t="s">
        <v>0</v>
      </c>
      <c r="DG46" s="182" t="s">
        <v>0</v>
      </c>
      <c r="DH46" s="182" t="s">
        <v>0</v>
      </c>
      <c r="DI46" s="182" t="s">
        <v>0</v>
      </c>
      <c r="DJ46" s="182" t="s">
        <v>0</v>
      </c>
      <c r="DK46" s="182" t="s">
        <v>0</v>
      </c>
      <c r="DL46" s="182" t="s">
        <v>0</v>
      </c>
      <c r="DM46" s="8" t="s">
        <v>0</v>
      </c>
      <c r="DN46" s="26"/>
      <c r="DO46" s="199">
        <v>0</v>
      </c>
      <c r="DP46" s="187">
        <v>0</v>
      </c>
      <c r="DQ46" s="238" t="s">
        <v>0</v>
      </c>
      <c r="DR46" s="238"/>
      <c r="DS46" s="223"/>
      <c r="DT46" s="187"/>
      <c r="DU46" s="238"/>
      <c r="DV46" s="229"/>
      <c r="DW46" s="187"/>
      <c r="DX46" s="238" t="s">
        <v>0</v>
      </c>
      <c r="DY46" s="238" t="s">
        <v>0</v>
      </c>
      <c r="DZ46" s="238" t="s">
        <v>0</v>
      </c>
      <c r="EA46" s="238" t="s">
        <v>0</v>
      </c>
      <c r="EB46" s="238" t="s">
        <v>0</v>
      </c>
      <c r="EC46" s="238" t="s">
        <v>0</v>
      </c>
      <c r="ED46" s="187">
        <v>0</v>
      </c>
      <c r="EE46" s="187"/>
      <c r="EF46" s="238" t="s">
        <v>0</v>
      </c>
      <c r="EG46" s="187">
        <v>0</v>
      </c>
      <c r="EH46" s="187"/>
      <c r="EI46" s="187"/>
      <c r="EJ46" s="238"/>
      <c r="EK46" s="187"/>
      <c r="EL46" s="187"/>
      <c r="EM46" s="26"/>
      <c r="EN46" s="187"/>
      <c r="EO46" s="238"/>
      <c r="EP46" s="187">
        <f>EN46+EK46+EG46+ED46+DW46+DT46</f>
        <v>0</v>
      </c>
      <c r="EQ46" s="187"/>
      <c r="ER46" s="238" t="s">
        <v>0</v>
      </c>
      <c r="ES46" s="238" t="s">
        <v>0</v>
      </c>
      <c r="ET46" s="187">
        <v>0</v>
      </c>
      <c r="EU46" s="187"/>
      <c r="EV46" s="187"/>
      <c r="EW46" s="238" t="s">
        <v>0</v>
      </c>
      <c r="EX46" s="187">
        <v>0</v>
      </c>
      <c r="EY46" s="187"/>
      <c r="EZ46" s="238" t="s">
        <v>0</v>
      </c>
      <c r="FA46" s="187">
        <v>0</v>
      </c>
      <c r="FB46" s="187"/>
      <c r="FC46" s="238" t="s">
        <v>0</v>
      </c>
      <c r="FD46" s="187">
        <v>0</v>
      </c>
      <c r="FE46" s="26" t="s">
        <v>0</v>
      </c>
      <c r="FF46" s="26" t="s">
        <v>0</v>
      </c>
      <c r="FG46" s="26" t="s">
        <v>0</v>
      </c>
      <c r="FH46" s="26" t="s">
        <v>0</v>
      </c>
      <c r="FI46" s="187">
        <v>0</v>
      </c>
      <c r="FJ46" s="187"/>
      <c r="FK46" s="26" t="s">
        <v>0</v>
      </c>
      <c r="FL46" s="26" t="s">
        <v>0</v>
      </c>
      <c r="FM46" s="26" t="s">
        <v>0</v>
      </c>
      <c r="FN46" s="26" t="s">
        <v>0</v>
      </c>
      <c r="FO46" s="187">
        <v>0</v>
      </c>
      <c r="FP46" s="187">
        <v>0</v>
      </c>
      <c r="FQ46" s="26" t="s">
        <v>0</v>
      </c>
      <c r="FR46" s="187">
        <f t="shared" si="53"/>
        <v>0</v>
      </c>
      <c r="FS46" s="187">
        <v>0</v>
      </c>
      <c r="FT46" s="238" t="s">
        <v>0</v>
      </c>
      <c r="FU46" s="187">
        <f>SUM(FR46,FL46,FG46,FD46,FA46,EW46)</f>
        <v>0</v>
      </c>
      <c r="FV46" s="187">
        <f t="shared" si="59"/>
        <v>0</v>
      </c>
      <c r="FW46" s="238"/>
      <c r="FX46" s="238"/>
      <c r="FY46" s="26"/>
      <c r="FZ46" s="187"/>
      <c r="GA46" s="187">
        <v>0</v>
      </c>
      <c r="GB46" s="187">
        <v>0</v>
      </c>
      <c r="GC46" s="26" t="s">
        <v>0</v>
      </c>
      <c r="GD46" s="100"/>
      <c r="GE46" s="100">
        <v>0</v>
      </c>
      <c r="GF46" s="26" t="s">
        <v>0</v>
      </c>
      <c r="GG46" s="26" t="s">
        <v>0</v>
      </c>
      <c r="GH46" s="26" t="s">
        <v>0</v>
      </c>
      <c r="GI46" s="26" t="s">
        <v>0</v>
      </c>
      <c r="GJ46" s="26" t="s">
        <v>0</v>
      </c>
      <c r="GK46" s="26" t="s">
        <v>0</v>
      </c>
      <c r="GL46" s="26" t="s">
        <v>0</v>
      </c>
      <c r="GM46" s="100"/>
      <c r="GN46" s="100">
        <v>0</v>
      </c>
      <c r="GO46" s="26" t="s">
        <v>0</v>
      </c>
      <c r="GP46" s="100"/>
      <c r="GQ46" s="187">
        <f t="shared" si="54"/>
        <v>0</v>
      </c>
      <c r="GR46" s="26" t="s">
        <v>0</v>
      </c>
      <c r="GS46" s="100">
        <v>0</v>
      </c>
      <c r="GT46" s="100">
        <v>0</v>
      </c>
      <c r="GU46" s="26" t="s">
        <v>0</v>
      </c>
      <c r="GV46" s="26" t="s">
        <v>0</v>
      </c>
      <c r="GW46" s="291"/>
      <c r="GX46" s="26" t="s">
        <v>0</v>
      </c>
      <c r="GY46" s="100">
        <v>0</v>
      </c>
      <c r="GZ46" s="100"/>
      <c r="HA46" s="26" t="s">
        <v>0</v>
      </c>
      <c r="HB46" s="100">
        <v>0</v>
      </c>
      <c r="HC46" s="26" t="s">
        <v>0</v>
      </c>
      <c r="HD46" s="26" t="s">
        <v>0</v>
      </c>
      <c r="HE46" s="26" t="s">
        <v>0</v>
      </c>
      <c r="HF46" s="26" t="s">
        <v>0</v>
      </c>
      <c r="HG46" s="26" t="s">
        <v>0</v>
      </c>
      <c r="HH46" s="26" t="s">
        <v>0</v>
      </c>
      <c r="HI46" s="26" t="s">
        <v>0</v>
      </c>
      <c r="HJ46" s="26" t="s">
        <v>0</v>
      </c>
      <c r="HK46" s="187">
        <v>0</v>
      </c>
      <c r="HL46" s="187">
        <f t="shared" si="55"/>
        <v>0</v>
      </c>
      <c r="HM46" s="26" t="s">
        <v>0</v>
      </c>
      <c r="HN46" s="187"/>
      <c r="HO46" s="26" t="s">
        <v>0</v>
      </c>
      <c r="HP46" s="26" t="s">
        <v>0</v>
      </c>
      <c r="HQ46" s="26" t="s">
        <v>0</v>
      </c>
      <c r="HR46" s="26" t="s">
        <v>0</v>
      </c>
      <c r="HS46" s="26" t="s">
        <v>0</v>
      </c>
      <c r="HT46" s="26" t="s">
        <v>0</v>
      </c>
      <c r="HU46" s="26" t="s">
        <v>0</v>
      </c>
      <c r="HV46" s="26" t="s">
        <v>0</v>
      </c>
      <c r="HW46" s="26" t="s">
        <v>0</v>
      </c>
      <c r="HX46" s="26" t="s">
        <v>0</v>
      </c>
      <c r="HY46" s="26" t="s">
        <v>0</v>
      </c>
      <c r="HZ46" s="187"/>
      <c r="IA46" s="187"/>
      <c r="IB46" s="187"/>
      <c r="IC46" s="26" t="s">
        <v>0</v>
      </c>
      <c r="ID46" s="26" t="s">
        <v>0</v>
      </c>
      <c r="IE46" s="187"/>
      <c r="IF46" s="187"/>
      <c r="IG46" s="26" t="s">
        <v>0</v>
      </c>
      <c r="IH46" s="26" t="s">
        <v>0</v>
      </c>
      <c r="IJ46" s="187"/>
      <c r="IK46" s="26" t="s">
        <v>0</v>
      </c>
    </row>
    <row r="47" spans="1:245" ht="15">
      <c r="A47" s="33" t="s">
        <v>57</v>
      </c>
      <c r="B47" s="153">
        <v>0</v>
      </c>
      <c r="C47" s="153">
        <v>0</v>
      </c>
      <c r="D47" s="1">
        <v>1</v>
      </c>
      <c r="E47" s="23"/>
      <c r="F47" s="25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25">
        <v>1.0000000000270644</v>
      </c>
      <c r="T47" s="1">
        <v>0.9514839470402137</v>
      </c>
      <c r="U47" s="12">
        <v>29887500.024</v>
      </c>
      <c r="V47" s="100">
        <v>1197501.6</v>
      </c>
      <c r="W47" s="1">
        <f>(U47-V47)/U47</f>
        <v>0.9599330288903924</v>
      </c>
      <c r="X47" s="1">
        <v>1</v>
      </c>
      <c r="Y47" s="1">
        <v>1</v>
      </c>
      <c r="Z47" s="1">
        <v>0.9420733474192038</v>
      </c>
      <c r="AA47" s="12">
        <v>16683651.876</v>
      </c>
      <c r="AB47" s="100">
        <v>815495.45</v>
      </c>
      <c r="AC47" s="1"/>
      <c r="AD47" s="1"/>
      <c r="AE47" s="1"/>
      <c r="AF47" s="1"/>
      <c r="AG47" s="1">
        <f t="shared" si="9"/>
        <v>0.9511200871331343</v>
      </c>
      <c r="AH47" s="1">
        <v>0.9673738691207856</v>
      </c>
      <c r="AI47" s="12">
        <v>10589530.56</v>
      </c>
      <c r="AJ47" s="12">
        <v>311717.7</v>
      </c>
      <c r="AK47" s="1">
        <v>1</v>
      </c>
      <c r="AL47" s="147">
        <v>1</v>
      </c>
      <c r="AM47" s="147">
        <v>1</v>
      </c>
      <c r="AN47" s="1">
        <v>1</v>
      </c>
      <c r="AO47" s="1">
        <v>1</v>
      </c>
      <c r="AP47" s="1">
        <f>(AI47-AJ47)/AI47</f>
        <v>0.9705635959749287</v>
      </c>
      <c r="AQ47" s="1">
        <v>1</v>
      </c>
      <c r="AR47" s="1">
        <v>0.9888953681733872</v>
      </c>
      <c r="AS47" s="12">
        <v>26182767.564</v>
      </c>
      <c r="AT47" s="12">
        <v>0</v>
      </c>
      <c r="AU47" s="1">
        <f>(AS47-AT47)/AS47</f>
        <v>1</v>
      </c>
      <c r="AV47" s="1">
        <v>0.9858738365986711</v>
      </c>
      <c r="AW47" s="12">
        <v>216102345.50399998</v>
      </c>
      <c r="AX47" s="100">
        <v>0</v>
      </c>
      <c r="AY47" s="23">
        <f t="shared" si="60"/>
        <v>1</v>
      </c>
      <c r="AZ47" s="1">
        <v>0.9463009845094877</v>
      </c>
      <c r="BA47" s="12">
        <v>36311626.092</v>
      </c>
      <c r="BB47" s="12">
        <v>235693.25</v>
      </c>
      <c r="BC47" s="1">
        <f t="shared" si="12"/>
        <v>0.9935091518787167</v>
      </c>
      <c r="BD47" s="1">
        <v>1</v>
      </c>
      <c r="BE47" s="147">
        <v>1</v>
      </c>
      <c r="BF47" s="1">
        <v>1</v>
      </c>
      <c r="BG47" s="1">
        <v>1</v>
      </c>
      <c r="BH47" s="1">
        <v>1</v>
      </c>
      <c r="BI47" s="147">
        <v>1</v>
      </c>
      <c r="BJ47" s="1">
        <v>1</v>
      </c>
      <c r="BK47" s="1">
        <v>1</v>
      </c>
      <c r="BL47" s="1">
        <v>1</v>
      </c>
      <c r="BM47" s="1">
        <v>1</v>
      </c>
      <c r="BN47" s="1">
        <v>1</v>
      </c>
      <c r="BO47" s="1">
        <v>0.992215502902489</v>
      </c>
      <c r="BP47" s="12">
        <v>226370661.576</v>
      </c>
      <c r="BQ47" s="12">
        <f>((BB47)-170491.91)-65201.34</f>
        <v>0</v>
      </c>
      <c r="BR47" s="23">
        <f>(BP47-BQ47)/BP47</f>
        <v>1</v>
      </c>
      <c r="BS47" s="1">
        <v>1</v>
      </c>
      <c r="BT47" s="1">
        <v>1</v>
      </c>
      <c r="BU47" s="1">
        <v>1</v>
      </c>
      <c r="BV47" s="1">
        <v>1</v>
      </c>
      <c r="BW47" s="1">
        <v>1</v>
      </c>
      <c r="BX47" s="1">
        <v>1</v>
      </c>
      <c r="BY47" s="1">
        <v>1</v>
      </c>
      <c r="BZ47" s="1">
        <v>1</v>
      </c>
      <c r="CA47" s="1">
        <v>1</v>
      </c>
      <c r="CB47" s="12" t="e">
        <f>#REF!+C47+AX47+BQ47</f>
        <v>#REF!</v>
      </c>
      <c r="CC47" s="1">
        <v>1</v>
      </c>
      <c r="CD47" s="1">
        <v>1</v>
      </c>
      <c r="CE47" s="148">
        <v>1</v>
      </c>
      <c r="CF47" s="23">
        <v>1</v>
      </c>
      <c r="CG47" s="100">
        <v>0</v>
      </c>
      <c r="CH47" s="100">
        <v>47336820.563999996</v>
      </c>
      <c r="CI47" s="8">
        <f>(CH47-CG47)/CH47</f>
        <v>1</v>
      </c>
      <c r="CJ47" s="8">
        <v>1</v>
      </c>
      <c r="CK47" s="8">
        <v>1</v>
      </c>
      <c r="CL47" s="8">
        <v>1</v>
      </c>
      <c r="CM47" s="8">
        <v>1</v>
      </c>
      <c r="CN47" s="8" t="s">
        <v>0</v>
      </c>
      <c r="CO47" s="8" t="s">
        <v>0</v>
      </c>
      <c r="CP47" s="8">
        <v>1</v>
      </c>
      <c r="CQ47" s="8">
        <v>1</v>
      </c>
      <c r="CR47" s="8">
        <v>1</v>
      </c>
      <c r="CS47" s="8">
        <v>1</v>
      </c>
      <c r="CT47" s="8">
        <v>1</v>
      </c>
      <c r="CU47" s="176">
        <v>281894005.90799993</v>
      </c>
      <c r="CV47" s="26">
        <f t="shared" si="14"/>
        <v>1</v>
      </c>
      <c r="CW47" s="182">
        <v>1</v>
      </c>
      <c r="CX47" s="182">
        <v>1</v>
      </c>
      <c r="CY47" s="182">
        <f t="shared" si="15"/>
        <v>1</v>
      </c>
      <c r="CZ47" s="187">
        <v>39981288.576</v>
      </c>
      <c r="DA47" s="187">
        <v>0</v>
      </c>
      <c r="DB47" s="187">
        <v>23506572.395999998</v>
      </c>
      <c r="DC47" s="8">
        <f>(DB47-DE47)/DB47</f>
        <v>0.7572495845046724</v>
      </c>
      <c r="DD47" s="100">
        <v>39981288.576</v>
      </c>
      <c r="DE47" s="100">
        <v>5706230.215999997</v>
      </c>
      <c r="DF47" s="182">
        <v>1</v>
      </c>
      <c r="DG47" s="182">
        <v>1</v>
      </c>
      <c r="DH47" s="182" t="s">
        <v>0</v>
      </c>
      <c r="DI47" s="182">
        <v>1</v>
      </c>
      <c r="DJ47" s="182">
        <v>1</v>
      </c>
      <c r="DK47" s="182">
        <v>1</v>
      </c>
      <c r="DL47" s="182">
        <v>1</v>
      </c>
      <c r="DM47" s="8">
        <v>1</v>
      </c>
      <c r="DN47" s="26">
        <f t="shared" si="16"/>
        <v>1</v>
      </c>
      <c r="DO47" s="199">
        <v>286162197.648</v>
      </c>
      <c r="DP47" s="187">
        <v>0</v>
      </c>
      <c r="DQ47" s="238">
        <v>1</v>
      </c>
      <c r="DR47" s="238">
        <f t="shared" si="17"/>
        <v>0.710362853387</v>
      </c>
      <c r="DS47" s="223">
        <v>42106168.872</v>
      </c>
      <c r="DT47" s="187">
        <v>12195510.6068912</v>
      </c>
      <c r="DU47" s="238">
        <f t="shared" si="18"/>
        <v>0.756166202373</v>
      </c>
      <c r="DV47" s="229">
        <v>36941101.416</v>
      </c>
      <c r="DW47" s="187">
        <v>9007489.046787426</v>
      </c>
      <c r="DX47" s="238">
        <v>1</v>
      </c>
      <c r="DY47" s="238">
        <v>1</v>
      </c>
      <c r="DZ47" s="238">
        <v>1</v>
      </c>
      <c r="EA47" s="238" t="s">
        <v>0</v>
      </c>
      <c r="EB47" s="238" t="s">
        <v>0</v>
      </c>
      <c r="EC47" s="238" t="s">
        <v>0</v>
      </c>
      <c r="ED47" s="187">
        <v>0</v>
      </c>
      <c r="EE47" s="187"/>
      <c r="EF47" s="238">
        <f>(EH47-EG47)/EH47</f>
        <v>0.788925176047004</v>
      </c>
      <c r="EG47" s="187">
        <v>1593198.1839999994</v>
      </c>
      <c r="EH47" s="187">
        <v>7548025.643999999</v>
      </c>
      <c r="EI47" s="187">
        <v>38557966.067999996</v>
      </c>
      <c r="EJ47" s="238">
        <f t="shared" si="21"/>
        <v>0.9900000000695057</v>
      </c>
      <c r="EK47" s="187">
        <v>385579.6579999998</v>
      </c>
      <c r="EL47" s="187">
        <v>47728447.8</v>
      </c>
      <c r="EM47" s="26">
        <f>(EL47-EN47)/EL47</f>
        <v>0.6909404807838733</v>
      </c>
      <c r="EN47" s="187">
        <v>14750931.129999999</v>
      </c>
      <c r="EO47" s="238">
        <f t="shared" si="23"/>
        <v>0.9442653155370557</v>
      </c>
      <c r="EP47" s="187">
        <v>13953494.18</v>
      </c>
      <c r="EQ47" s="187">
        <v>250355668.36799997</v>
      </c>
      <c r="ER47" s="238">
        <f>(EQ47-EP47)/EQ47</f>
        <v>0.9442653155370557</v>
      </c>
      <c r="ES47" s="238">
        <f>(EU47-ET47)/EU47</f>
        <v>0.7400873968896032</v>
      </c>
      <c r="ET47" s="187">
        <v>13102859.042000003</v>
      </c>
      <c r="EU47" s="187">
        <v>50412557.472</v>
      </c>
      <c r="EV47" s="187">
        <v>38397124.572</v>
      </c>
      <c r="EW47" s="238">
        <f t="shared" si="26"/>
        <v>0.9999999999479129</v>
      </c>
      <c r="EX47" s="187">
        <v>0.001999996602535248</v>
      </c>
      <c r="EY47" s="187">
        <v>32780465.16</v>
      </c>
      <c r="EZ47" s="238">
        <f>(EY47-FA47)/EY47</f>
        <v>0.8729509593694857</v>
      </c>
      <c r="FA47" s="187">
        <v>4164726.65</v>
      </c>
      <c r="FB47" s="187">
        <v>12749878.572</v>
      </c>
      <c r="FC47" s="238">
        <f>(FB47-FD47)/FB47</f>
        <v>0.8584312383990915</v>
      </c>
      <c r="FD47" s="187">
        <v>1804984.52</v>
      </c>
      <c r="FE47" s="26" t="s">
        <v>0</v>
      </c>
      <c r="FF47" s="26" t="s">
        <v>0</v>
      </c>
      <c r="FG47" s="26" t="s">
        <v>0</v>
      </c>
      <c r="FH47" s="26" t="s">
        <v>0</v>
      </c>
      <c r="FI47" s="187">
        <v>0</v>
      </c>
      <c r="FJ47" s="187"/>
      <c r="FK47" s="26" t="s">
        <v>0</v>
      </c>
      <c r="FL47" s="26">
        <v>1</v>
      </c>
      <c r="FM47" s="26">
        <v>1</v>
      </c>
      <c r="FN47" s="26">
        <f>(FP47-FO47)/FP47</f>
        <v>0.9371948276658587</v>
      </c>
      <c r="FO47" s="187">
        <v>3612218.022</v>
      </c>
      <c r="FP47" s="187">
        <v>57514658.232</v>
      </c>
      <c r="FQ47" s="26">
        <f t="shared" si="34"/>
        <v>0.9183061720964721</v>
      </c>
      <c r="FR47" s="187">
        <f t="shared" si="53"/>
        <v>22684788.236</v>
      </c>
      <c r="FS47" s="187">
        <v>277680564.348</v>
      </c>
      <c r="FT47" s="238">
        <f t="shared" si="35"/>
        <v>0.839280342961</v>
      </c>
      <c r="FU47" s="187">
        <v>11462490.531552397</v>
      </c>
      <c r="FV47" s="187">
        <v>71319779.688</v>
      </c>
      <c r="FW47" s="238">
        <v>1</v>
      </c>
      <c r="FX47" s="238">
        <v>1</v>
      </c>
      <c r="FY47" s="26">
        <f t="shared" si="58"/>
        <v>0.887270225835</v>
      </c>
      <c r="FZ47" s="187">
        <v>9369882.023999998</v>
      </c>
      <c r="GA47" s="187">
        <v>1056264.6845182125</v>
      </c>
      <c r="GB47" s="187">
        <v>12518755.212518215</v>
      </c>
      <c r="GC47" s="26" t="s">
        <v>0</v>
      </c>
      <c r="GD47" s="100"/>
      <c r="GE47" s="100">
        <v>0</v>
      </c>
      <c r="GF47" s="26" t="s">
        <v>0</v>
      </c>
      <c r="GG47" s="26" t="s">
        <v>0</v>
      </c>
      <c r="GH47" s="26" t="s">
        <v>0</v>
      </c>
      <c r="GI47" s="26" t="s">
        <v>0</v>
      </c>
      <c r="GJ47" s="26" t="s">
        <v>0</v>
      </c>
      <c r="GK47" s="26" t="s">
        <v>0</v>
      </c>
      <c r="GL47" s="26">
        <f t="shared" si="37"/>
        <v>0.9800637221514215</v>
      </c>
      <c r="GM47" s="100">
        <v>54274670.940000005</v>
      </c>
      <c r="GN47" s="100">
        <v>1082034.9200000092</v>
      </c>
      <c r="GO47" s="26">
        <f>(GP47-GQ47)/GP47</f>
        <v>0.9586872544766399</v>
      </c>
      <c r="GP47" s="100">
        <v>329215353.85199994</v>
      </c>
      <c r="GQ47" s="187">
        <f t="shared" si="54"/>
        <v>13600790.136070618</v>
      </c>
      <c r="GR47" s="26">
        <f>(GS47-GT47)/GS47</f>
        <v>0.8837325272370083</v>
      </c>
      <c r="GS47" s="100">
        <v>64561828.632</v>
      </c>
      <c r="GT47" s="100">
        <v>7506440.651999995</v>
      </c>
      <c r="GU47" s="26">
        <v>1</v>
      </c>
      <c r="GV47" s="26">
        <v>1</v>
      </c>
      <c r="GW47" s="291"/>
      <c r="GX47" s="26" t="s">
        <v>0</v>
      </c>
      <c r="GY47" s="100">
        <v>0</v>
      </c>
      <c r="GZ47" s="100"/>
      <c r="HA47" s="26" t="s">
        <v>0</v>
      </c>
      <c r="HB47" s="100">
        <v>0</v>
      </c>
      <c r="HC47" s="26">
        <v>1</v>
      </c>
      <c r="HD47" s="26">
        <v>1</v>
      </c>
      <c r="HE47" s="26">
        <v>1</v>
      </c>
      <c r="HF47" s="26">
        <v>1</v>
      </c>
      <c r="HG47" s="26">
        <v>1</v>
      </c>
      <c r="HH47" s="26">
        <v>1</v>
      </c>
      <c r="HI47" s="26">
        <v>1</v>
      </c>
      <c r="HJ47" s="26">
        <f t="shared" si="6"/>
        <v>0.9792936646287179</v>
      </c>
      <c r="HK47" s="187">
        <v>362519031.85199994</v>
      </c>
      <c r="HL47" s="187">
        <f t="shared" si="55"/>
        <v>7506440.651999995</v>
      </c>
      <c r="HM47" s="26">
        <v>1</v>
      </c>
      <c r="HN47" s="187"/>
      <c r="HO47" s="26">
        <v>1</v>
      </c>
      <c r="HP47" s="26">
        <v>1</v>
      </c>
      <c r="HQ47" s="26">
        <v>1</v>
      </c>
      <c r="HR47" s="26" t="s">
        <v>0</v>
      </c>
      <c r="HS47" s="26" t="s">
        <v>0</v>
      </c>
      <c r="HT47" s="26" t="s">
        <v>0</v>
      </c>
      <c r="HU47" s="26" t="s">
        <v>0</v>
      </c>
      <c r="HV47" s="26" t="s">
        <v>0</v>
      </c>
      <c r="HW47" s="26">
        <v>1</v>
      </c>
      <c r="HX47" s="26">
        <v>1</v>
      </c>
      <c r="HY47" s="26">
        <f>(HZ47-IA47)/HZ47</f>
        <v>1</v>
      </c>
      <c r="HZ47" s="187">
        <v>94741050.348</v>
      </c>
      <c r="IA47" s="187"/>
      <c r="IB47" s="187">
        <v>522614281.95600003</v>
      </c>
      <c r="IC47" s="26">
        <f>(IB47-IA47)/IB47</f>
        <v>1</v>
      </c>
      <c r="ID47" s="26">
        <f>(IE47-IF47)/IE47</f>
        <v>0.9699992152609472</v>
      </c>
      <c r="IE47" s="187">
        <v>97259031.168</v>
      </c>
      <c r="IF47" s="187">
        <v>2917847.2579999864</v>
      </c>
      <c r="IG47" s="26">
        <v>1</v>
      </c>
      <c r="IH47" s="26">
        <f>(II47-IJ47)/II47</f>
        <v>0.919872275223687</v>
      </c>
      <c r="II47" s="7">
        <v>89717080.2</v>
      </c>
      <c r="IJ47" s="187">
        <v>7188825.510000005</v>
      </c>
      <c r="IK47" s="26">
        <v>1</v>
      </c>
    </row>
    <row r="48" spans="1:245" ht="15">
      <c r="A48" s="39" t="s">
        <v>56</v>
      </c>
      <c r="B48" s="153">
        <v>0</v>
      </c>
      <c r="C48" s="153">
        <v>0</v>
      </c>
      <c r="D48" s="1">
        <v>1.0000000000876015</v>
      </c>
      <c r="E48" s="23"/>
      <c r="F48" s="25">
        <v>1.0000000000876015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25">
        <v>1.0000000000450076</v>
      </c>
      <c r="T48" s="1">
        <v>0.9514839469070465</v>
      </c>
      <c r="U48" s="12">
        <v>15605998.092</v>
      </c>
      <c r="V48" s="100">
        <v>0</v>
      </c>
      <c r="W48" s="1">
        <f>(U48-V48)/U48</f>
        <v>1</v>
      </c>
      <c r="X48" s="1">
        <v>1</v>
      </c>
      <c r="Y48" s="1">
        <v>1</v>
      </c>
      <c r="Z48" s="1" t="s">
        <v>0</v>
      </c>
      <c r="AA48" s="12"/>
      <c r="AB48" s="100">
        <v>0</v>
      </c>
      <c r="AC48" s="1"/>
      <c r="AD48" s="1"/>
      <c r="AE48" s="1"/>
      <c r="AF48" s="1"/>
      <c r="AG48" s="1" t="s">
        <v>0</v>
      </c>
      <c r="AH48" s="1" t="s">
        <v>0</v>
      </c>
      <c r="AI48" s="12"/>
      <c r="AJ48" s="12">
        <v>0</v>
      </c>
      <c r="AK48" s="1" t="s">
        <v>0</v>
      </c>
      <c r="AL48" s="147" t="s">
        <v>0</v>
      </c>
      <c r="AM48" s="147" t="s">
        <v>0</v>
      </c>
      <c r="AN48" s="1" t="s">
        <v>0</v>
      </c>
      <c r="AO48" s="1" t="s">
        <v>0</v>
      </c>
      <c r="AP48" s="1" t="s">
        <v>0</v>
      </c>
      <c r="AQ48" s="1" t="s">
        <v>0</v>
      </c>
      <c r="AR48" s="1" t="s">
        <v>0</v>
      </c>
      <c r="AS48" s="12"/>
      <c r="AT48" s="12">
        <v>0</v>
      </c>
      <c r="AU48" s="1" t="s">
        <v>0</v>
      </c>
      <c r="AV48" s="1">
        <v>0.984652528424287</v>
      </c>
      <c r="AW48" s="12">
        <v>49333301.076000005</v>
      </c>
      <c r="AX48" s="100">
        <f t="shared" si="56"/>
        <v>0</v>
      </c>
      <c r="AY48" s="23">
        <f t="shared" si="60"/>
        <v>1</v>
      </c>
      <c r="AZ48" s="1" t="s">
        <v>0</v>
      </c>
      <c r="BA48" s="12"/>
      <c r="BB48" s="12"/>
      <c r="BC48" s="1" t="s">
        <v>0</v>
      </c>
      <c r="BD48" s="1" t="s">
        <v>0</v>
      </c>
      <c r="BE48" s="147" t="s">
        <v>0</v>
      </c>
      <c r="BF48" s="1" t="s">
        <v>0</v>
      </c>
      <c r="BG48" s="1" t="s">
        <v>0</v>
      </c>
      <c r="BH48" s="1" t="s">
        <v>0</v>
      </c>
      <c r="BI48" s="147" t="s">
        <v>0</v>
      </c>
      <c r="BJ48" s="1" t="s">
        <v>0</v>
      </c>
      <c r="BK48" s="1" t="s">
        <v>0</v>
      </c>
      <c r="BL48" s="1" t="s">
        <v>0</v>
      </c>
      <c r="BM48" s="1" t="s">
        <v>0</v>
      </c>
      <c r="BN48" s="1" t="s">
        <v>0</v>
      </c>
      <c r="BO48" s="1" t="s">
        <v>0</v>
      </c>
      <c r="BP48" s="12"/>
      <c r="BQ48" s="12">
        <v>0</v>
      </c>
      <c r="BR48" s="23" t="s">
        <v>0</v>
      </c>
      <c r="BS48" s="1" t="s">
        <v>0</v>
      </c>
      <c r="BT48" s="1" t="s">
        <v>0</v>
      </c>
      <c r="BU48" s="1" t="s">
        <v>0</v>
      </c>
      <c r="BV48" s="1" t="s">
        <v>0</v>
      </c>
      <c r="BW48" s="1" t="s">
        <v>0</v>
      </c>
      <c r="BX48" s="1" t="s">
        <v>0</v>
      </c>
      <c r="BY48" s="1" t="s">
        <v>0</v>
      </c>
      <c r="BZ48" s="1" t="s">
        <v>0</v>
      </c>
      <c r="CA48" s="1" t="s">
        <v>0</v>
      </c>
      <c r="CB48" s="12" t="e">
        <f>#REF!+C48+AX48+BQ48</f>
        <v>#REF!</v>
      </c>
      <c r="CC48" s="1" t="s">
        <v>0</v>
      </c>
      <c r="CD48" s="1" t="s">
        <v>0</v>
      </c>
      <c r="CE48" s="148" t="s">
        <v>0</v>
      </c>
      <c r="CF48" s="23" t="s">
        <v>0</v>
      </c>
      <c r="CG48" s="100">
        <v>0</v>
      </c>
      <c r="CH48" s="100"/>
      <c r="CI48" s="8" t="s">
        <v>0</v>
      </c>
      <c r="CJ48" s="8" t="s">
        <v>0</v>
      </c>
      <c r="CK48" s="8" t="s">
        <v>0</v>
      </c>
      <c r="CL48" s="8" t="s">
        <v>0</v>
      </c>
      <c r="CM48" s="8" t="s">
        <v>0</v>
      </c>
      <c r="CN48" s="8" t="s">
        <v>0</v>
      </c>
      <c r="CO48" s="8" t="s">
        <v>0</v>
      </c>
      <c r="CP48" s="8" t="s">
        <v>0</v>
      </c>
      <c r="CQ48" s="8" t="s">
        <v>0</v>
      </c>
      <c r="CR48" s="8" t="s">
        <v>0</v>
      </c>
      <c r="CS48" s="8" t="s">
        <v>0</v>
      </c>
      <c r="CT48" s="8" t="s">
        <v>0</v>
      </c>
      <c r="CU48" s="176"/>
      <c r="CV48" s="26" t="s">
        <v>0</v>
      </c>
      <c r="CW48" s="182" t="s">
        <v>0</v>
      </c>
      <c r="CX48" s="182" t="s">
        <v>0</v>
      </c>
      <c r="CY48" s="182" t="s">
        <v>0</v>
      </c>
      <c r="CZ48" s="187"/>
      <c r="DA48" s="187" t="s">
        <v>0</v>
      </c>
      <c r="DB48" s="187"/>
      <c r="DC48" s="8" t="s">
        <v>0</v>
      </c>
      <c r="DD48" s="100"/>
      <c r="DE48" s="100" t="s">
        <v>0</v>
      </c>
      <c r="DF48" s="182" t="s">
        <v>0</v>
      </c>
      <c r="DG48" s="182" t="s">
        <v>0</v>
      </c>
      <c r="DH48" s="182" t="s">
        <v>0</v>
      </c>
      <c r="DI48" s="182" t="s">
        <v>0</v>
      </c>
      <c r="DJ48" s="182" t="s">
        <v>0</v>
      </c>
      <c r="DK48" s="182" t="s">
        <v>0</v>
      </c>
      <c r="DL48" s="182" t="s">
        <v>0</v>
      </c>
      <c r="DM48" s="8" t="s">
        <v>0</v>
      </c>
      <c r="DN48" s="26"/>
      <c r="DO48" s="199">
        <v>0</v>
      </c>
      <c r="DP48" s="187">
        <v>0</v>
      </c>
      <c r="DQ48" s="238" t="s">
        <v>0</v>
      </c>
      <c r="DR48" s="238"/>
      <c r="DS48" s="223"/>
      <c r="DT48" s="187"/>
      <c r="DU48" s="238"/>
      <c r="DV48" s="229"/>
      <c r="DW48" s="187"/>
      <c r="DX48" s="238" t="s">
        <v>0</v>
      </c>
      <c r="DY48" s="238" t="s">
        <v>0</v>
      </c>
      <c r="DZ48" s="238" t="s">
        <v>0</v>
      </c>
      <c r="EA48" s="238" t="s">
        <v>0</v>
      </c>
      <c r="EB48" s="238" t="s">
        <v>0</v>
      </c>
      <c r="EC48" s="238" t="s">
        <v>0</v>
      </c>
      <c r="ED48" s="187">
        <v>0</v>
      </c>
      <c r="EE48" s="187"/>
      <c r="EF48" s="238" t="s">
        <v>0</v>
      </c>
      <c r="EG48" s="187">
        <v>0</v>
      </c>
      <c r="EH48" s="187"/>
      <c r="EI48" s="187"/>
      <c r="EJ48" s="238"/>
      <c r="EK48" s="187"/>
      <c r="EL48" s="187"/>
      <c r="EM48" s="26"/>
      <c r="EN48" s="187"/>
      <c r="EO48" s="238"/>
      <c r="EP48" s="187">
        <f>EN48+EK48+EG48+ED48+DW48+DT48</f>
        <v>0</v>
      </c>
      <c r="EQ48" s="187"/>
      <c r="ER48" s="238" t="s">
        <v>0</v>
      </c>
      <c r="ES48" s="238" t="s">
        <v>0</v>
      </c>
      <c r="ET48" s="187">
        <v>0</v>
      </c>
      <c r="EU48" s="187"/>
      <c r="EV48" s="187"/>
      <c r="EW48" s="238" t="s">
        <v>0</v>
      </c>
      <c r="EX48" s="187">
        <v>0</v>
      </c>
      <c r="EY48" s="187"/>
      <c r="EZ48" s="238" t="s">
        <v>0</v>
      </c>
      <c r="FA48" s="187">
        <v>0</v>
      </c>
      <c r="FB48" s="187"/>
      <c r="FC48" s="238" t="s">
        <v>0</v>
      </c>
      <c r="FD48" s="187">
        <v>0</v>
      </c>
      <c r="FE48" s="26" t="s">
        <v>0</v>
      </c>
      <c r="FF48" s="26" t="s">
        <v>0</v>
      </c>
      <c r="FG48" s="26" t="s">
        <v>0</v>
      </c>
      <c r="FH48" s="26" t="s">
        <v>0</v>
      </c>
      <c r="FI48" s="187">
        <v>0</v>
      </c>
      <c r="FJ48" s="187"/>
      <c r="FK48" s="26" t="s">
        <v>0</v>
      </c>
      <c r="FL48" s="26" t="s">
        <v>0</v>
      </c>
      <c r="FM48" s="26" t="s">
        <v>0</v>
      </c>
      <c r="FN48" s="26" t="s">
        <v>0</v>
      </c>
      <c r="FO48" s="187">
        <v>0</v>
      </c>
      <c r="FP48" s="187">
        <v>0</v>
      </c>
      <c r="FQ48" s="26" t="s">
        <v>0</v>
      </c>
      <c r="FR48" s="187">
        <f t="shared" si="53"/>
        <v>0</v>
      </c>
      <c r="FS48" s="187">
        <v>0</v>
      </c>
      <c r="FT48" s="238" t="s">
        <v>0</v>
      </c>
      <c r="FU48" s="187">
        <f>SUM(FR48,FL48,FG48,FD48,FA48,EW48)</f>
        <v>0</v>
      </c>
      <c r="FV48" s="187">
        <f t="shared" si="59"/>
        <v>0</v>
      </c>
      <c r="FW48" s="238" t="s">
        <v>0</v>
      </c>
      <c r="FX48" s="238" t="s">
        <v>0</v>
      </c>
      <c r="FY48" s="238" t="s">
        <v>0</v>
      </c>
      <c r="FZ48" s="187"/>
      <c r="GA48" s="187">
        <v>0</v>
      </c>
      <c r="GB48" s="187"/>
      <c r="GC48" s="26" t="s">
        <v>0</v>
      </c>
      <c r="GD48" s="100"/>
      <c r="GE48" s="100">
        <v>0</v>
      </c>
      <c r="GF48" s="26" t="s">
        <v>0</v>
      </c>
      <c r="GG48" s="26" t="s">
        <v>0</v>
      </c>
      <c r="GH48" s="26" t="s">
        <v>0</v>
      </c>
      <c r="GI48" s="26" t="s">
        <v>0</v>
      </c>
      <c r="GJ48" s="26" t="s">
        <v>0</v>
      </c>
      <c r="GK48" s="26" t="s">
        <v>0</v>
      </c>
      <c r="GL48" s="26" t="s">
        <v>0</v>
      </c>
      <c r="GM48" s="100"/>
      <c r="GN48" s="100">
        <v>0</v>
      </c>
      <c r="GO48" s="26" t="s">
        <v>0</v>
      </c>
      <c r="GP48" s="100"/>
      <c r="GQ48" s="187">
        <f t="shared" si="54"/>
        <v>0</v>
      </c>
      <c r="GR48" s="26" t="s">
        <v>0</v>
      </c>
      <c r="GS48" s="100">
        <v>0</v>
      </c>
      <c r="GT48" s="100">
        <v>0</v>
      </c>
      <c r="GU48" s="26"/>
      <c r="GV48" s="26"/>
      <c r="GW48" s="291"/>
      <c r="GX48" s="26" t="s">
        <v>0</v>
      </c>
      <c r="GY48" s="100">
        <v>0</v>
      </c>
      <c r="GZ48" s="100"/>
      <c r="HA48" s="26" t="s">
        <v>0</v>
      </c>
      <c r="HB48" s="100">
        <v>0</v>
      </c>
      <c r="HC48" s="26"/>
      <c r="HD48" s="26"/>
      <c r="HE48" s="26"/>
      <c r="HF48" s="26"/>
      <c r="HG48" s="26"/>
      <c r="HH48" s="26"/>
      <c r="HI48" s="26"/>
      <c r="HJ48" s="26" t="s">
        <v>0</v>
      </c>
      <c r="HK48" s="187"/>
      <c r="HL48" s="187">
        <f t="shared" si="55"/>
        <v>0</v>
      </c>
      <c r="HM48" s="26" t="s">
        <v>0</v>
      </c>
      <c r="HN48" s="187"/>
      <c r="HO48" s="26" t="s">
        <v>0</v>
      </c>
      <c r="HP48" s="26" t="s">
        <v>0</v>
      </c>
      <c r="HQ48" s="26" t="s">
        <v>0</v>
      </c>
      <c r="HR48" s="26" t="s">
        <v>0</v>
      </c>
      <c r="HS48" s="26" t="s">
        <v>0</v>
      </c>
      <c r="HT48" s="26" t="s">
        <v>0</v>
      </c>
      <c r="HU48" s="26" t="s">
        <v>0</v>
      </c>
      <c r="HV48" s="26" t="s">
        <v>0</v>
      </c>
      <c r="HW48" s="26" t="s">
        <v>0</v>
      </c>
      <c r="HX48" s="26" t="s">
        <v>0</v>
      </c>
      <c r="HY48" s="26" t="s">
        <v>0</v>
      </c>
      <c r="HZ48" s="187"/>
      <c r="IA48" s="187"/>
      <c r="IB48" s="187"/>
      <c r="IC48" s="26" t="s">
        <v>0</v>
      </c>
      <c r="ID48" s="26" t="s">
        <v>0</v>
      </c>
      <c r="IE48" s="187"/>
      <c r="IF48" s="187"/>
      <c r="IG48" s="26" t="s">
        <v>0</v>
      </c>
      <c r="IH48" s="26" t="s">
        <v>0</v>
      </c>
      <c r="IJ48" s="187"/>
      <c r="IK48" s="26" t="s">
        <v>0</v>
      </c>
    </row>
    <row r="49" spans="1:245" ht="15">
      <c r="A49" s="39" t="s">
        <v>59</v>
      </c>
      <c r="B49" s="153">
        <v>0</v>
      </c>
      <c r="C49" s="153">
        <v>0</v>
      </c>
      <c r="D49" s="1" t="s">
        <v>0</v>
      </c>
      <c r="E49" s="23"/>
      <c r="F49" s="25" t="s">
        <v>0</v>
      </c>
      <c r="G49" s="1" t="s">
        <v>0</v>
      </c>
      <c r="H49" s="1" t="s">
        <v>0</v>
      </c>
      <c r="I49" s="1" t="s">
        <v>0</v>
      </c>
      <c r="J49" s="1">
        <v>1</v>
      </c>
      <c r="K49" s="1">
        <v>1</v>
      </c>
      <c r="L49" s="1" t="s">
        <v>0</v>
      </c>
      <c r="M49" s="1" t="s">
        <v>0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25">
        <v>1.0000000000715834</v>
      </c>
      <c r="T49" s="1" t="s">
        <v>0</v>
      </c>
      <c r="U49" s="12"/>
      <c r="V49" s="100">
        <v>0</v>
      </c>
      <c r="W49" s="1" t="s">
        <v>0</v>
      </c>
      <c r="X49" s="1" t="s">
        <v>0</v>
      </c>
      <c r="Y49" s="1" t="s">
        <v>0</v>
      </c>
      <c r="Z49" s="1" t="s">
        <v>0</v>
      </c>
      <c r="AA49" s="12"/>
      <c r="AB49" s="100">
        <v>0</v>
      </c>
      <c r="AC49" s="1"/>
      <c r="AD49" s="1"/>
      <c r="AE49" s="1"/>
      <c r="AF49" s="1"/>
      <c r="AG49" s="1" t="s">
        <v>0</v>
      </c>
      <c r="AH49" s="1" t="s">
        <v>0</v>
      </c>
      <c r="AI49" s="12"/>
      <c r="AJ49" s="12">
        <v>0</v>
      </c>
      <c r="AK49" s="1" t="s">
        <v>0</v>
      </c>
      <c r="AL49" s="147" t="s">
        <v>0</v>
      </c>
      <c r="AM49" s="147" t="s">
        <v>0</v>
      </c>
      <c r="AN49" s="1" t="s">
        <v>0</v>
      </c>
      <c r="AO49" s="1" t="s">
        <v>0</v>
      </c>
      <c r="AP49" s="1" t="s">
        <v>0</v>
      </c>
      <c r="AQ49" s="1">
        <v>1</v>
      </c>
      <c r="AR49" s="1">
        <v>0.9888953668777966</v>
      </c>
      <c r="AS49" s="12">
        <v>1959805.764</v>
      </c>
      <c r="AT49" s="12">
        <v>0</v>
      </c>
      <c r="AU49" s="1">
        <f>(AS49-AT49)/AS49</f>
        <v>1</v>
      </c>
      <c r="AV49" s="1">
        <v>0.9971309224852019</v>
      </c>
      <c r="AW49" s="12">
        <v>7585339.847999999</v>
      </c>
      <c r="AX49" s="100">
        <f t="shared" si="56"/>
        <v>0</v>
      </c>
      <c r="AY49" s="23">
        <f t="shared" si="60"/>
        <v>1</v>
      </c>
      <c r="AZ49" s="1" t="s">
        <v>0</v>
      </c>
      <c r="BA49" s="12"/>
      <c r="BB49" s="12"/>
      <c r="BC49" s="1" t="s">
        <v>0</v>
      </c>
      <c r="BD49" s="1" t="s">
        <v>0</v>
      </c>
      <c r="BE49" s="147" t="s">
        <v>0</v>
      </c>
      <c r="BF49" s="1" t="s">
        <v>0</v>
      </c>
      <c r="BG49" s="1" t="s">
        <v>0</v>
      </c>
      <c r="BH49" s="1" t="s">
        <v>0</v>
      </c>
      <c r="BI49" s="147" t="s">
        <v>0</v>
      </c>
      <c r="BJ49" s="1" t="s">
        <v>0</v>
      </c>
      <c r="BK49" s="1" t="s">
        <v>0</v>
      </c>
      <c r="BL49" s="1" t="s">
        <v>0</v>
      </c>
      <c r="BM49" s="1" t="s">
        <v>0</v>
      </c>
      <c r="BN49" s="1" t="s">
        <v>0</v>
      </c>
      <c r="BO49" s="1" t="s">
        <v>0</v>
      </c>
      <c r="BP49" s="12"/>
      <c r="BQ49" s="12">
        <v>0</v>
      </c>
      <c r="BR49" s="23" t="s">
        <v>0</v>
      </c>
      <c r="BS49" s="1" t="s">
        <v>0</v>
      </c>
      <c r="BT49" s="1" t="s">
        <v>0</v>
      </c>
      <c r="BU49" s="1" t="s">
        <v>0</v>
      </c>
      <c r="BV49" s="1" t="s">
        <v>0</v>
      </c>
      <c r="BW49" s="1" t="s">
        <v>0</v>
      </c>
      <c r="BX49" s="1" t="s">
        <v>0</v>
      </c>
      <c r="BY49" s="1" t="s">
        <v>0</v>
      </c>
      <c r="BZ49" s="1" t="s">
        <v>0</v>
      </c>
      <c r="CA49" s="1" t="s">
        <v>0</v>
      </c>
      <c r="CB49" s="12" t="e">
        <f>#REF!+C49+AX49+BQ49</f>
        <v>#REF!</v>
      </c>
      <c r="CC49" s="1" t="s">
        <v>0</v>
      </c>
      <c r="CD49" s="1" t="s">
        <v>0</v>
      </c>
      <c r="CE49" s="148" t="s">
        <v>0</v>
      </c>
      <c r="CF49" s="23" t="s">
        <v>0</v>
      </c>
      <c r="CG49" s="100">
        <v>0</v>
      </c>
      <c r="CH49" s="100"/>
      <c r="CI49" s="8" t="s">
        <v>0</v>
      </c>
      <c r="CJ49" s="8" t="s">
        <v>0</v>
      </c>
      <c r="CK49" s="8" t="s">
        <v>0</v>
      </c>
      <c r="CL49" s="8" t="s">
        <v>0</v>
      </c>
      <c r="CM49" s="8" t="s">
        <v>0</v>
      </c>
      <c r="CN49" s="8" t="s">
        <v>0</v>
      </c>
      <c r="CO49" s="8" t="s">
        <v>0</v>
      </c>
      <c r="CP49" s="8" t="s">
        <v>0</v>
      </c>
      <c r="CQ49" s="8" t="s">
        <v>0</v>
      </c>
      <c r="CR49" s="8" t="s">
        <v>0</v>
      </c>
      <c r="CS49" s="8" t="s">
        <v>0</v>
      </c>
      <c r="CT49" s="8" t="s">
        <v>0</v>
      </c>
      <c r="CU49" s="176"/>
      <c r="CV49" s="26" t="s">
        <v>0</v>
      </c>
      <c r="CW49" s="182" t="s">
        <v>0</v>
      </c>
      <c r="CX49" s="182" t="s">
        <v>0</v>
      </c>
      <c r="CY49" s="182" t="s">
        <v>0</v>
      </c>
      <c r="CZ49" s="187"/>
      <c r="DA49" s="187" t="s">
        <v>0</v>
      </c>
      <c r="DB49" s="187"/>
      <c r="DC49" s="8" t="s">
        <v>0</v>
      </c>
      <c r="DD49" s="100"/>
      <c r="DE49" s="100" t="s">
        <v>0</v>
      </c>
      <c r="DF49" s="182" t="s">
        <v>0</v>
      </c>
      <c r="DG49" s="182" t="s">
        <v>0</v>
      </c>
      <c r="DH49" s="182" t="s">
        <v>0</v>
      </c>
      <c r="DI49" s="182" t="s">
        <v>0</v>
      </c>
      <c r="DJ49" s="182" t="s">
        <v>0</v>
      </c>
      <c r="DK49" s="182" t="s">
        <v>0</v>
      </c>
      <c r="DL49" s="182" t="s">
        <v>0</v>
      </c>
      <c r="DM49" s="8" t="s">
        <v>0</v>
      </c>
      <c r="DN49" s="26"/>
      <c r="DO49" s="199">
        <v>0</v>
      </c>
      <c r="DP49" s="187">
        <v>0</v>
      </c>
      <c r="DQ49" s="238" t="s">
        <v>0</v>
      </c>
      <c r="DR49" s="238"/>
      <c r="DS49" s="223"/>
      <c r="DT49" s="187"/>
      <c r="DU49" s="238"/>
      <c r="DV49" s="229"/>
      <c r="DW49" s="187"/>
      <c r="DX49" s="238" t="s">
        <v>0</v>
      </c>
      <c r="DY49" s="238" t="s">
        <v>0</v>
      </c>
      <c r="DZ49" s="238" t="s">
        <v>0</v>
      </c>
      <c r="EA49" s="238" t="s">
        <v>0</v>
      </c>
      <c r="EB49" s="238" t="s">
        <v>0</v>
      </c>
      <c r="EC49" s="238" t="s">
        <v>0</v>
      </c>
      <c r="ED49" s="187">
        <v>0</v>
      </c>
      <c r="EE49" s="187"/>
      <c r="EF49" s="238" t="s">
        <v>0</v>
      </c>
      <c r="EG49" s="187">
        <v>0</v>
      </c>
      <c r="EH49" s="187"/>
      <c r="EI49" s="187"/>
      <c r="EJ49" s="238"/>
      <c r="EK49" s="187"/>
      <c r="EL49" s="187"/>
      <c r="EM49" s="26"/>
      <c r="EN49" s="187"/>
      <c r="EO49" s="238"/>
      <c r="EP49" s="187">
        <f>EN49+EK49+EG49+ED49+DW49+DT49</f>
        <v>0</v>
      </c>
      <c r="EQ49" s="187"/>
      <c r="ER49" s="238" t="s">
        <v>0</v>
      </c>
      <c r="ES49" s="238" t="s">
        <v>0</v>
      </c>
      <c r="ET49" s="187">
        <v>0</v>
      </c>
      <c r="EU49" s="187"/>
      <c r="EV49" s="187"/>
      <c r="EW49" s="238" t="s">
        <v>0</v>
      </c>
      <c r="EX49" s="187">
        <v>0</v>
      </c>
      <c r="EY49" s="187"/>
      <c r="EZ49" s="238" t="s">
        <v>0</v>
      </c>
      <c r="FA49" s="187">
        <v>0</v>
      </c>
      <c r="FB49" s="187"/>
      <c r="FC49" s="238" t="s">
        <v>0</v>
      </c>
      <c r="FD49" s="187">
        <v>0</v>
      </c>
      <c r="FE49" s="26" t="s">
        <v>0</v>
      </c>
      <c r="FF49" s="26" t="s">
        <v>0</v>
      </c>
      <c r="FG49" s="26" t="s">
        <v>0</v>
      </c>
      <c r="FH49" s="26" t="s">
        <v>0</v>
      </c>
      <c r="FI49" s="187">
        <v>0</v>
      </c>
      <c r="FJ49" s="187"/>
      <c r="FK49" s="26" t="s">
        <v>0</v>
      </c>
      <c r="FL49" s="26" t="s">
        <v>0</v>
      </c>
      <c r="FM49" s="26" t="s">
        <v>0</v>
      </c>
      <c r="FN49" s="26" t="s">
        <v>0</v>
      </c>
      <c r="FO49" s="187">
        <v>0</v>
      </c>
      <c r="FP49" s="187">
        <v>0</v>
      </c>
      <c r="FQ49" s="26" t="s">
        <v>0</v>
      </c>
      <c r="FR49" s="187">
        <f t="shared" si="53"/>
        <v>0</v>
      </c>
      <c r="FS49" s="187">
        <v>0</v>
      </c>
      <c r="FT49" s="238" t="s">
        <v>0</v>
      </c>
      <c r="FU49" s="187">
        <f>SUM(FR49,FL49,FG49,FD49,FA49,EW49)</f>
        <v>0</v>
      </c>
      <c r="FV49" s="187">
        <f t="shared" si="59"/>
        <v>0</v>
      </c>
      <c r="FW49" s="238" t="s">
        <v>0</v>
      </c>
      <c r="FX49" s="238" t="s">
        <v>0</v>
      </c>
      <c r="FY49" s="238" t="s">
        <v>0</v>
      </c>
      <c r="FZ49" s="187"/>
      <c r="GA49" s="187">
        <v>0</v>
      </c>
      <c r="GB49" s="187"/>
      <c r="GC49" s="26" t="s">
        <v>0</v>
      </c>
      <c r="GD49" s="100"/>
      <c r="GE49" s="100">
        <v>0</v>
      </c>
      <c r="GF49" s="26" t="s">
        <v>0</v>
      </c>
      <c r="GG49" s="26" t="s">
        <v>0</v>
      </c>
      <c r="GH49" s="26" t="s">
        <v>0</v>
      </c>
      <c r="GI49" s="26" t="s">
        <v>0</v>
      </c>
      <c r="GJ49" s="26" t="s">
        <v>0</v>
      </c>
      <c r="GK49" s="26" t="s">
        <v>0</v>
      </c>
      <c r="GL49" s="26" t="s">
        <v>0</v>
      </c>
      <c r="GM49" s="100"/>
      <c r="GN49" s="100">
        <v>0</v>
      </c>
      <c r="GO49" s="26" t="s">
        <v>0</v>
      </c>
      <c r="GP49" s="100"/>
      <c r="GQ49" s="187">
        <f t="shared" si="54"/>
        <v>0</v>
      </c>
      <c r="GR49" s="26" t="s">
        <v>0</v>
      </c>
      <c r="GS49" s="100">
        <v>0</v>
      </c>
      <c r="GT49" s="100">
        <v>0</v>
      </c>
      <c r="GU49" s="26"/>
      <c r="GV49" s="26"/>
      <c r="GW49" s="291"/>
      <c r="GX49" s="26" t="s">
        <v>0</v>
      </c>
      <c r="GY49" s="100">
        <v>0</v>
      </c>
      <c r="GZ49" s="100"/>
      <c r="HA49" s="26" t="s">
        <v>0</v>
      </c>
      <c r="HB49" s="100">
        <v>0</v>
      </c>
      <c r="HC49" s="26"/>
      <c r="HD49" s="26"/>
      <c r="HE49" s="26"/>
      <c r="HF49" s="26"/>
      <c r="HG49" s="26"/>
      <c r="HH49" s="26"/>
      <c r="HI49" s="26"/>
      <c r="HJ49" s="26" t="s">
        <v>0</v>
      </c>
      <c r="HK49" s="187">
        <v>0</v>
      </c>
      <c r="HL49" s="187">
        <f t="shared" si="55"/>
        <v>0</v>
      </c>
      <c r="HM49" s="26" t="s">
        <v>0</v>
      </c>
      <c r="HN49" s="187"/>
      <c r="HO49" s="26" t="s">
        <v>0</v>
      </c>
      <c r="HP49" s="26" t="s">
        <v>0</v>
      </c>
      <c r="HQ49" s="26" t="s">
        <v>0</v>
      </c>
      <c r="HR49" s="26" t="s">
        <v>0</v>
      </c>
      <c r="HS49" s="26" t="s">
        <v>0</v>
      </c>
      <c r="HT49" s="26" t="s">
        <v>0</v>
      </c>
      <c r="HU49" s="26" t="s">
        <v>0</v>
      </c>
      <c r="HV49" s="26" t="s">
        <v>0</v>
      </c>
      <c r="HW49" s="26" t="s">
        <v>0</v>
      </c>
      <c r="HX49" s="26" t="s">
        <v>0</v>
      </c>
      <c r="HY49" s="26" t="s">
        <v>0</v>
      </c>
      <c r="HZ49" s="187"/>
      <c r="IA49" s="187"/>
      <c r="IB49" s="187"/>
      <c r="IC49" s="26" t="s">
        <v>0</v>
      </c>
      <c r="ID49" s="26" t="s">
        <v>0</v>
      </c>
      <c r="IE49" s="187"/>
      <c r="IF49" s="187"/>
      <c r="IG49" s="26" t="s">
        <v>0</v>
      </c>
      <c r="IH49" s="26" t="s">
        <v>0</v>
      </c>
      <c r="IJ49" s="187"/>
      <c r="IK49" s="26" t="s">
        <v>0</v>
      </c>
    </row>
    <row r="50" spans="1:245" ht="31.5" customHeight="1" hidden="1">
      <c r="A50" s="95" t="s">
        <v>80</v>
      </c>
      <c r="B50" s="153">
        <v>0</v>
      </c>
      <c r="C50" s="153">
        <v>0</v>
      </c>
      <c r="D50" s="1" t="s">
        <v>0</v>
      </c>
      <c r="E50" s="23" t="e">
        <f>(#REF!-C50)/#REF!</f>
        <v>#REF!</v>
      </c>
      <c r="F50" s="25" t="s">
        <v>0</v>
      </c>
      <c r="G50" s="1" t="s">
        <v>0</v>
      </c>
      <c r="H50" s="1" t="s">
        <v>0</v>
      </c>
      <c r="I50" s="1" t="s">
        <v>0</v>
      </c>
      <c r="J50" s="1" t="s">
        <v>0</v>
      </c>
      <c r="K50" s="1">
        <v>1</v>
      </c>
      <c r="L50" s="1">
        <v>1</v>
      </c>
      <c r="M50" s="1">
        <v>1</v>
      </c>
      <c r="N50" s="1">
        <v>1</v>
      </c>
      <c r="O50" s="1" t="s">
        <v>0</v>
      </c>
      <c r="P50" s="1" t="s">
        <v>0</v>
      </c>
      <c r="Q50" s="1">
        <v>1</v>
      </c>
      <c r="R50" s="1">
        <v>1</v>
      </c>
      <c r="S50" s="25">
        <v>0.9999999999568571</v>
      </c>
      <c r="T50" s="1">
        <v>0.9514839466331092</v>
      </c>
      <c r="U50" s="12">
        <v>33531764.747999996</v>
      </c>
      <c r="V50" s="100">
        <v>0</v>
      </c>
      <c r="W50" s="1">
        <f>(U50-V50)/U50</f>
        <v>1</v>
      </c>
      <c r="X50" s="1">
        <v>1</v>
      </c>
      <c r="Y50" s="1">
        <v>1</v>
      </c>
      <c r="Z50" s="1">
        <v>0.9420733468811758</v>
      </c>
      <c r="AA50" s="12">
        <v>18562672.415999997</v>
      </c>
      <c r="AB50" s="100">
        <v>0</v>
      </c>
      <c r="AC50" s="1"/>
      <c r="AD50" s="1"/>
      <c r="AE50" s="1"/>
      <c r="AF50" s="1"/>
      <c r="AG50" s="1">
        <f t="shared" si="9"/>
        <v>1</v>
      </c>
      <c r="AH50" s="1">
        <v>0.9673738687023549</v>
      </c>
      <c r="AI50" s="12">
        <v>33786769.26</v>
      </c>
      <c r="AJ50" s="12">
        <v>0</v>
      </c>
      <c r="AK50" s="1">
        <v>1</v>
      </c>
      <c r="AL50" s="147">
        <v>1</v>
      </c>
      <c r="AM50" s="147" t="s">
        <v>0</v>
      </c>
      <c r="AN50" s="1" t="s">
        <v>0</v>
      </c>
      <c r="AO50" s="1">
        <v>1</v>
      </c>
      <c r="AP50" s="1">
        <f>(AI50-AJ50)/AI50</f>
        <v>1</v>
      </c>
      <c r="AQ50" s="1">
        <v>1</v>
      </c>
      <c r="AR50" s="1">
        <v>0.9888953681298653</v>
      </c>
      <c r="AS50" s="12">
        <v>0</v>
      </c>
      <c r="AT50" s="12">
        <v>0</v>
      </c>
      <c r="AU50" s="1" t="s">
        <v>0</v>
      </c>
      <c r="AV50" s="1">
        <v>0.9779120695787802</v>
      </c>
      <c r="AW50" s="12">
        <v>172240398.6</v>
      </c>
      <c r="AX50" s="100">
        <f t="shared" si="56"/>
        <v>0</v>
      </c>
      <c r="AY50" s="23">
        <f t="shared" si="60"/>
        <v>1</v>
      </c>
      <c r="AZ50" s="1">
        <v>0.9463009846262637</v>
      </c>
      <c r="BA50" s="12"/>
      <c r="BB50" s="12"/>
      <c r="BC50" s="1" t="s">
        <v>0</v>
      </c>
      <c r="BD50" s="1">
        <v>1</v>
      </c>
      <c r="BE50" s="147">
        <v>1</v>
      </c>
      <c r="BF50" s="1">
        <v>1</v>
      </c>
      <c r="BG50" s="1" t="s">
        <v>0</v>
      </c>
      <c r="BH50" s="1">
        <v>1</v>
      </c>
      <c r="BI50" s="147" t="s">
        <v>0</v>
      </c>
      <c r="BJ50" s="1" t="s">
        <v>0</v>
      </c>
      <c r="BK50" s="1" t="s">
        <v>0</v>
      </c>
      <c r="BL50" s="1" t="s">
        <v>0</v>
      </c>
      <c r="BM50" s="1" t="s">
        <v>0</v>
      </c>
      <c r="BN50" s="1" t="s">
        <v>0</v>
      </c>
      <c r="BO50" s="1" t="s">
        <v>0</v>
      </c>
      <c r="BP50" s="12"/>
      <c r="BQ50" s="12"/>
      <c r="BR50" s="23" t="s">
        <v>0</v>
      </c>
      <c r="BS50" s="1" t="s">
        <v>0</v>
      </c>
      <c r="BT50" s="1" t="s">
        <v>0</v>
      </c>
      <c r="BU50" s="1" t="s">
        <v>0</v>
      </c>
      <c r="BV50" s="1" t="s">
        <v>0</v>
      </c>
      <c r="BW50" s="1" t="s">
        <v>0</v>
      </c>
      <c r="BX50" s="1" t="s">
        <v>0</v>
      </c>
      <c r="BY50" s="1" t="s">
        <v>0</v>
      </c>
      <c r="BZ50" s="1" t="s">
        <v>0</v>
      </c>
      <c r="CA50" s="1" t="s">
        <v>0</v>
      </c>
      <c r="CB50" s="12" t="e">
        <f>#REF!+C50+AX50+BQ50</f>
        <v>#REF!</v>
      </c>
      <c r="CC50" s="1" t="s">
        <v>0</v>
      </c>
      <c r="CD50" s="1" t="s">
        <v>0</v>
      </c>
      <c r="CE50" s="148" t="s">
        <v>0</v>
      </c>
      <c r="CF50" s="23" t="s">
        <v>0</v>
      </c>
      <c r="CG50" s="100" t="s">
        <v>0</v>
      </c>
      <c r="CH50" s="100"/>
      <c r="CI50" s="8" t="s">
        <v>0</v>
      </c>
      <c r="CJ50" s="8" t="s">
        <v>0</v>
      </c>
      <c r="CK50" s="8" t="s">
        <v>0</v>
      </c>
      <c r="CL50" s="8" t="s">
        <v>0</v>
      </c>
      <c r="CM50" s="8" t="s">
        <v>0</v>
      </c>
      <c r="CN50" s="8" t="s">
        <v>0</v>
      </c>
      <c r="CO50" s="8" t="s">
        <v>0</v>
      </c>
      <c r="CP50" s="8" t="s">
        <v>0</v>
      </c>
      <c r="CQ50" s="8" t="s">
        <v>0</v>
      </c>
      <c r="CR50" s="8" t="s">
        <v>0</v>
      </c>
      <c r="CS50" s="8" t="s">
        <v>0</v>
      </c>
      <c r="CT50" s="8" t="s">
        <v>0</v>
      </c>
      <c r="CU50" s="176"/>
      <c r="CV50" s="26" t="s">
        <v>0</v>
      </c>
      <c r="CW50" s="182" t="s">
        <v>0</v>
      </c>
      <c r="CX50" s="182" t="s">
        <v>0</v>
      </c>
      <c r="CY50" s="182" t="s">
        <v>0</v>
      </c>
      <c r="CZ50" s="187"/>
      <c r="DA50" s="187" t="s">
        <v>0</v>
      </c>
      <c r="DB50" s="187"/>
      <c r="DC50" s="8" t="s">
        <v>0</v>
      </c>
      <c r="DD50" s="100"/>
      <c r="DE50" s="100" t="s">
        <v>0</v>
      </c>
      <c r="DF50" s="182"/>
      <c r="DG50" s="182" t="s">
        <v>0</v>
      </c>
      <c r="DH50" s="182" t="s">
        <v>0</v>
      </c>
      <c r="DI50" s="182" t="s">
        <v>0</v>
      </c>
      <c r="DJ50" s="182" t="s">
        <v>0</v>
      </c>
      <c r="DK50" s="182" t="s">
        <v>0</v>
      </c>
      <c r="DL50" s="182" t="s">
        <v>0</v>
      </c>
      <c r="DM50" s="8" t="s">
        <v>0</v>
      </c>
      <c r="DN50" s="26"/>
      <c r="DO50" s="199">
        <v>0</v>
      </c>
      <c r="DP50" s="187"/>
      <c r="DQ50" s="238" t="s">
        <v>0</v>
      </c>
      <c r="DR50" s="238"/>
      <c r="DS50" s="223"/>
      <c r="DT50" s="187"/>
      <c r="DU50" s="238"/>
      <c r="DV50" s="229"/>
      <c r="DW50" s="187"/>
      <c r="DX50" s="238" t="s">
        <v>0</v>
      </c>
      <c r="DY50" s="238" t="s">
        <v>0</v>
      </c>
      <c r="DZ50" s="238" t="s">
        <v>0</v>
      </c>
      <c r="EA50" s="238" t="s">
        <v>0</v>
      </c>
      <c r="EB50" s="238" t="s">
        <v>0</v>
      </c>
      <c r="EC50" s="238" t="s">
        <v>0</v>
      </c>
      <c r="ED50" s="187">
        <v>0</v>
      </c>
      <c r="EE50" s="187"/>
      <c r="EF50" s="238" t="s">
        <v>0</v>
      </c>
      <c r="EG50" s="187">
        <v>0</v>
      </c>
      <c r="EH50" s="187"/>
      <c r="EI50" s="187">
        <v>24491561.099999998</v>
      </c>
      <c r="EJ50" s="238">
        <f t="shared" si="21"/>
        <v>1</v>
      </c>
      <c r="EK50" s="187"/>
      <c r="EL50" s="187">
        <v>50009683.224</v>
      </c>
      <c r="EM50" s="26">
        <f>(EL50-EN50)/EL50</f>
        <v>1</v>
      </c>
      <c r="EN50" s="187"/>
      <c r="EO50" s="238"/>
      <c r="EP50" s="187">
        <f>EN50+EK50+EG50+ED50+DW50+DT50</f>
        <v>0</v>
      </c>
      <c r="EQ50" s="187"/>
      <c r="ER50" s="238"/>
      <c r="ES50" s="238"/>
      <c r="ET50" s="187"/>
      <c r="EU50" s="187"/>
      <c r="EV50" s="187"/>
      <c r="EW50" s="238"/>
      <c r="EX50" s="187"/>
      <c r="EY50" s="187"/>
      <c r="EZ50" s="238"/>
      <c r="FA50" s="187"/>
      <c r="FB50" s="187"/>
      <c r="FC50" s="238" t="s">
        <v>0</v>
      </c>
      <c r="FD50" s="187"/>
      <c r="FE50" s="26" t="s">
        <v>0</v>
      </c>
      <c r="FF50" s="26" t="s">
        <v>0</v>
      </c>
      <c r="FG50" s="26" t="s">
        <v>0</v>
      </c>
      <c r="FH50" s="26" t="s">
        <v>0</v>
      </c>
      <c r="FI50" s="187"/>
      <c r="FJ50" s="187"/>
      <c r="FK50" s="26" t="s">
        <v>0</v>
      </c>
      <c r="FL50" s="26" t="s">
        <v>0</v>
      </c>
      <c r="FM50" s="26" t="s">
        <v>0</v>
      </c>
      <c r="FN50" s="26" t="s">
        <v>0</v>
      </c>
      <c r="FO50" s="187"/>
      <c r="FP50" s="187">
        <v>0</v>
      </c>
      <c r="FQ50" s="26" t="s">
        <v>0</v>
      </c>
      <c r="FR50" s="187">
        <f t="shared" si="53"/>
        <v>0</v>
      </c>
      <c r="FS50" s="187">
        <v>0</v>
      </c>
      <c r="FT50" s="238" t="s">
        <v>0</v>
      </c>
      <c r="FU50" s="187">
        <f>SUM(FR50,FL50,FG50,FD50,FA50,EW50)</f>
        <v>0</v>
      </c>
      <c r="FV50" s="187">
        <f t="shared" si="59"/>
        <v>0</v>
      </c>
      <c r="FW50" s="238" t="s">
        <v>0</v>
      </c>
      <c r="FX50" s="238" t="s">
        <v>0</v>
      </c>
      <c r="FY50" s="26" t="e">
        <f t="shared" si="58"/>
        <v>#DIV/0!</v>
      </c>
      <c r="FZ50" s="187"/>
      <c r="GA50" s="187"/>
      <c r="GB50" s="187"/>
      <c r="GC50" s="26" t="s">
        <v>0</v>
      </c>
      <c r="GD50" s="100"/>
      <c r="GE50" s="100">
        <v>0</v>
      </c>
      <c r="GF50" s="26" t="s">
        <v>0</v>
      </c>
      <c r="GG50" s="26" t="s">
        <v>0</v>
      </c>
      <c r="GH50" s="26" t="s">
        <v>0</v>
      </c>
      <c r="GI50" s="26" t="s">
        <v>0</v>
      </c>
      <c r="GJ50" s="26" t="s">
        <v>0</v>
      </c>
      <c r="GK50" s="26" t="s">
        <v>0</v>
      </c>
      <c r="GL50" s="26" t="s">
        <v>0</v>
      </c>
      <c r="GM50" s="100"/>
      <c r="GN50" s="100"/>
      <c r="GO50" s="26" t="s">
        <v>0</v>
      </c>
      <c r="GP50" s="100"/>
      <c r="GQ50" s="187">
        <f t="shared" si="54"/>
        <v>0</v>
      </c>
      <c r="GR50" s="26"/>
      <c r="GS50" s="100">
        <v>0</v>
      </c>
      <c r="GT50" s="100"/>
      <c r="GU50" s="26"/>
      <c r="GV50" s="26"/>
      <c r="GW50" s="291"/>
      <c r="GX50" s="26"/>
      <c r="GY50" s="100"/>
      <c r="GZ50" s="100"/>
      <c r="HA50" s="26"/>
      <c r="HB50" s="100">
        <v>0</v>
      </c>
      <c r="HC50" s="26"/>
      <c r="HD50" s="26"/>
      <c r="HE50" s="26"/>
      <c r="HF50" s="26"/>
      <c r="HG50" s="26"/>
      <c r="HH50" s="26"/>
      <c r="HI50" s="26"/>
      <c r="HJ50" s="26" t="e">
        <f t="shared" si="6"/>
        <v>#DIV/0!</v>
      </c>
      <c r="HK50" s="187"/>
      <c r="HL50" s="187">
        <f t="shared" si="55"/>
        <v>0</v>
      </c>
      <c r="HM50" s="26"/>
      <c r="HN50" s="187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187"/>
      <c r="IA50" s="187"/>
      <c r="IB50" s="187"/>
      <c r="IC50" s="26"/>
      <c r="ID50" s="26"/>
      <c r="IE50" s="187"/>
      <c r="IF50" s="187"/>
      <c r="IG50" s="26"/>
      <c r="IH50" s="26"/>
      <c r="IJ50" s="187"/>
      <c r="IK50" s="26"/>
    </row>
    <row r="51" spans="1:245" ht="24" customHeight="1">
      <c r="A51" s="105" t="s">
        <v>399</v>
      </c>
      <c r="B51" s="153">
        <v>0</v>
      </c>
      <c r="C51" s="153">
        <v>0</v>
      </c>
      <c r="D51" s="1"/>
      <c r="E51" s="23"/>
      <c r="F51" s="2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5"/>
      <c r="T51" s="1"/>
      <c r="U51" s="12"/>
      <c r="V51" s="100"/>
      <c r="W51" s="1"/>
      <c r="X51" s="1"/>
      <c r="Y51" s="1"/>
      <c r="Z51" s="1"/>
      <c r="AA51" s="12"/>
      <c r="AB51" s="100"/>
      <c r="AC51" s="1"/>
      <c r="AD51" s="1"/>
      <c r="AE51" s="1"/>
      <c r="AF51" s="1"/>
      <c r="AG51" s="1" t="s">
        <v>0</v>
      </c>
      <c r="AH51" s="1"/>
      <c r="AI51" s="12"/>
      <c r="AJ51" s="12"/>
      <c r="AK51" s="1"/>
      <c r="AL51" s="147"/>
      <c r="AM51" s="147"/>
      <c r="AN51" s="1"/>
      <c r="AO51" s="1"/>
      <c r="AP51" s="1"/>
      <c r="AQ51" s="1"/>
      <c r="AR51" s="1"/>
      <c r="AS51" s="12">
        <v>32361259.716</v>
      </c>
      <c r="AT51" s="12">
        <v>0</v>
      </c>
      <c r="AU51" s="1">
        <f>(AS51-AT51)/AS51</f>
        <v>1</v>
      </c>
      <c r="AV51" s="1"/>
      <c r="AW51" s="12">
        <v>63197278.67999999</v>
      </c>
      <c r="AX51" s="100">
        <f t="shared" si="56"/>
        <v>0</v>
      </c>
      <c r="AY51" s="23">
        <f t="shared" si="60"/>
        <v>1</v>
      </c>
      <c r="AZ51" s="1"/>
      <c r="BA51" s="12">
        <v>25841890.812000003</v>
      </c>
      <c r="BB51" s="12">
        <v>22789.66</v>
      </c>
      <c r="BC51" s="1">
        <f t="shared" si="12"/>
        <v>0.9991181117447715</v>
      </c>
      <c r="BD51" s="1"/>
      <c r="BE51" s="147"/>
      <c r="BF51" s="1"/>
      <c r="BG51" s="1"/>
      <c r="BH51" s="1"/>
      <c r="BI51" s="147"/>
      <c r="BJ51" s="1"/>
      <c r="BK51" s="1"/>
      <c r="BL51" s="1"/>
      <c r="BM51" s="1"/>
      <c r="BN51" s="1"/>
      <c r="BO51" s="1"/>
      <c r="BP51" s="12">
        <v>282607809.516</v>
      </c>
      <c r="BQ51" s="12">
        <f>((BB51)-16485.21)-6304.45</f>
        <v>0</v>
      </c>
      <c r="BR51" s="23">
        <f>(BP51-BQ51)/BP51</f>
        <v>1</v>
      </c>
      <c r="BS51" s="1">
        <v>1</v>
      </c>
      <c r="BT51" s="1">
        <v>1</v>
      </c>
      <c r="BU51" s="1">
        <v>1</v>
      </c>
      <c r="BV51" s="1">
        <v>1</v>
      </c>
      <c r="BW51" s="1">
        <v>1</v>
      </c>
      <c r="BX51" s="1">
        <v>1</v>
      </c>
      <c r="BY51" s="1">
        <v>1</v>
      </c>
      <c r="BZ51" s="1" t="s">
        <v>0</v>
      </c>
      <c r="CA51" s="1" t="s">
        <v>0</v>
      </c>
      <c r="CB51" s="12" t="e">
        <f>#REF!+C51+AX51+BQ51</f>
        <v>#REF!</v>
      </c>
      <c r="CC51" s="1">
        <v>1</v>
      </c>
      <c r="CD51" s="1">
        <v>1</v>
      </c>
      <c r="CE51" s="148">
        <v>1</v>
      </c>
      <c r="CF51" s="23">
        <v>1</v>
      </c>
      <c r="CG51" s="100">
        <v>1.862645149230957E-09</v>
      </c>
      <c r="CH51" s="100">
        <v>51371744.82</v>
      </c>
      <c r="CI51" s="8">
        <f>(CH51-CG51)/CH51</f>
        <v>1</v>
      </c>
      <c r="CJ51" s="8">
        <v>1</v>
      </c>
      <c r="CK51" s="8">
        <v>1</v>
      </c>
      <c r="CL51" s="8">
        <v>1</v>
      </c>
      <c r="CM51" s="8">
        <v>1</v>
      </c>
      <c r="CN51" s="8">
        <v>1</v>
      </c>
      <c r="CO51" s="8">
        <v>1</v>
      </c>
      <c r="CP51" s="8" t="s">
        <v>0</v>
      </c>
      <c r="CQ51" s="8">
        <v>1</v>
      </c>
      <c r="CR51" s="8">
        <v>1</v>
      </c>
      <c r="CS51" s="8">
        <v>1</v>
      </c>
      <c r="CT51" s="8">
        <v>1</v>
      </c>
      <c r="CU51" s="176">
        <v>472160604.27599996</v>
      </c>
      <c r="CV51" s="26">
        <f t="shared" si="14"/>
        <v>1</v>
      </c>
      <c r="CW51" s="182">
        <v>1</v>
      </c>
      <c r="CX51" s="182">
        <v>1</v>
      </c>
      <c r="CY51" s="182">
        <f t="shared" si="15"/>
        <v>1</v>
      </c>
      <c r="CZ51" s="187">
        <v>47198490.048</v>
      </c>
      <c r="DA51" s="187">
        <v>0</v>
      </c>
      <c r="DB51" s="187">
        <v>44679625.643999994</v>
      </c>
      <c r="DC51" s="8">
        <f>(DB51-DE51)/DB51</f>
        <v>0.8931569596836797</v>
      </c>
      <c r="DD51" s="100">
        <v>47198490.048</v>
      </c>
      <c r="DE51" s="100">
        <v>4773707.043999993</v>
      </c>
      <c r="DF51" s="182">
        <v>1</v>
      </c>
      <c r="DG51" s="182">
        <v>1</v>
      </c>
      <c r="DH51" s="182">
        <v>1</v>
      </c>
      <c r="DI51" s="182">
        <v>1</v>
      </c>
      <c r="DJ51" s="182">
        <v>1</v>
      </c>
      <c r="DK51" s="182">
        <v>1</v>
      </c>
      <c r="DL51" s="182">
        <v>1</v>
      </c>
      <c r="DM51" s="8">
        <v>1</v>
      </c>
      <c r="DN51" s="26">
        <f t="shared" si="16"/>
        <v>1</v>
      </c>
      <c r="DO51" s="199">
        <v>424668526.36800003</v>
      </c>
      <c r="DP51" s="187">
        <v>0</v>
      </c>
      <c r="DQ51" s="238">
        <v>1</v>
      </c>
      <c r="DR51" s="238">
        <f t="shared" si="17"/>
        <v>0.710362853387</v>
      </c>
      <c r="DS51" s="223">
        <v>39872014.463999994</v>
      </c>
      <c r="DT51" s="187">
        <v>11548416.499065224</v>
      </c>
      <c r="DU51" s="238">
        <f t="shared" si="18"/>
        <v>0.756166202373</v>
      </c>
      <c r="DV51" s="229">
        <v>41463822.168</v>
      </c>
      <c r="DW51" s="187">
        <v>10110281.223354027</v>
      </c>
      <c r="DX51" s="238">
        <v>1</v>
      </c>
      <c r="DY51" s="238">
        <v>1</v>
      </c>
      <c r="DZ51" s="238">
        <v>1</v>
      </c>
      <c r="EA51" s="238" t="s">
        <v>0</v>
      </c>
      <c r="EB51" s="238" t="s">
        <v>0</v>
      </c>
      <c r="EC51" s="238" t="s">
        <v>0</v>
      </c>
      <c r="ED51" s="187">
        <v>0</v>
      </c>
      <c r="EE51" s="187"/>
      <c r="EF51" s="238">
        <f>(EH51-EG51)/EH51</f>
        <v>0.788925176110407</v>
      </c>
      <c r="EG51" s="187">
        <v>3250555.323999999</v>
      </c>
      <c r="EH51" s="187">
        <v>15400014.384</v>
      </c>
      <c r="EI51" s="187"/>
      <c r="EJ51" s="238"/>
      <c r="EK51" s="187">
        <v>244915.6099999994</v>
      </c>
      <c r="EL51" s="187"/>
      <c r="EM51" s="26"/>
      <c r="EN51" s="187">
        <v>15455968.649999999</v>
      </c>
      <c r="EO51" s="238">
        <f t="shared" si="23"/>
        <v>0.9572840269954969</v>
      </c>
      <c r="EP51" s="187">
        <v>14620417.32</v>
      </c>
      <c r="EQ51" s="187">
        <v>342270497.232</v>
      </c>
      <c r="ER51" s="238">
        <f>(EQ51-EP51)/EQ51</f>
        <v>0.9572840269954969</v>
      </c>
      <c r="ES51" s="238">
        <f>(EU51-ET51)/EU51</f>
        <v>0.7400873968447137</v>
      </c>
      <c r="ET51" s="187">
        <v>8540660.342</v>
      </c>
      <c r="EU51" s="187">
        <v>32859739.152</v>
      </c>
      <c r="EV51" s="187"/>
      <c r="EW51" s="238" t="s">
        <v>0</v>
      </c>
      <c r="EX51" s="187">
        <v>0</v>
      </c>
      <c r="EY51" s="187"/>
      <c r="EZ51" s="238" t="s">
        <v>0</v>
      </c>
      <c r="FA51" s="187">
        <v>0</v>
      </c>
      <c r="FB51" s="187"/>
      <c r="FC51" s="238" t="s">
        <v>0</v>
      </c>
      <c r="FD51" s="187">
        <v>0</v>
      </c>
      <c r="FE51" s="26">
        <v>1</v>
      </c>
      <c r="FF51" s="26">
        <v>1</v>
      </c>
      <c r="FG51" s="26">
        <v>1</v>
      </c>
      <c r="FH51" s="26" t="s">
        <v>0</v>
      </c>
      <c r="FI51" s="187">
        <v>0</v>
      </c>
      <c r="FJ51" s="187"/>
      <c r="FK51" s="26">
        <v>1</v>
      </c>
      <c r="FL51" s="26">
        <v>1</v>
      </c>
      <c r="FM51" s="26">
        <v>1</v>
      </c>
      <c r="FN51" s="26">
        <f>(FP51-FO51)/FP51</f>
        <v>0.9371948276989712</v>
      </c>
      <c r="FO51" s="187">
        <v>3027670.577999994</v>
      </c>
      <c r="FP51" s="187">
        <v>48207344.508</v>
      </c>
      <c r="FQ51" s="26">
        <f t="shared" si="34"/>
        <v>0.9669830323552424</v>
      </c>
      <c r="FR51" s="187">
        <f t="shared" si="53"/>
        <v>11568330.919999994</v>
      </c>
      <c r="FS51" s="187">
        <v>350375329.5719999</v>
      </c>
      <c r="FT51" s="238">
        <f t="shared" si="35"/>
        <v>0.8392803429609998</v>
      </c>
      <c r="FU51" s="187">
        <v>11750541.24012503</v>
      </c>
      <c r="FV51" s="187">
        <v>73112035.308</v>
      </c>
      <c r="FW51" s="238">
        <v>1</v>
      </c>
      <c r="FX51" s="238">
        <v>1</v>
      </c>
      <c r="FY51" s="26">
        <f t="shared" si="58"/>
        <v>0.887270225835</v>
      </c>
      <c r="FZ51" s="187">
        <v>71736233.028</v>
      </c>
      <c r="GA51" s="187">
        <v>8086809.34869425</v>
      </c>
      <c r="GB51" s="187">
        <v>19837350.592694253</v>
      </c>
      <c r="GC51" s="26" t="s">
        <v>0</v>
      </c>
      <c r="GD51" s="100"/>
      <c r="GE51" s="100">
        <v>0</v>
      </c>
      <c r="GF51" s="26" t="s">
        <v>0</v>
      </c>
      <c r="GG51" s="26" t="s">
        <v>0</v>
      </c>
      <c r="GH51" s="26" t="s">
        <v>0</v>
      </c>
      <c r="GI51" s="26" t="s">
        <v>0</v>
      </c>
      <c r="GJ51" s="26" t="s">
        <v>0</v>
      </c>
      <c r="GK51" s="26" t="s">
        <v>0</v>
      </c>
      <c r="GL51" s="26">
        <f t="shared" si="37"/>
        <v>0.9800637221154637</v>
      </c>
      <c r="GM51" s="100">
        <v>84380442.816</v>
      </c>
      <c r="GN51" s="100">
        <v>1682231.9560000002</v>
      </c>
      <c r="GO51" s="26">
        <f t="shared" si="38"/>
        <v>0.9608380250258</v>
      </c>
      <c r="GP51" s="100">
        <v>549501973.764</v>
      </c>
      <c r="GQ51" s="187">
        <f t="shared" si="54"/>
        <v>21519582.54481928</v>
      </c>
      <c r="GR51" s="26">
        <f>(GS51-GT51)/GS51</f>
        <v>0.8837325273392888</v>
      </c>
      <c r="GS51" s="100">
        <v>95983021.86</v>
      </c>
      <c r="GT51" s="100">
        <v>11159703.370000005</v>
      </c>
      <c r="GU51" s="26">
        <v>1</v>
      </c>
      <c r="GV51" s="26">
        <v>1</v>
      </c>
      <c r="GW51" s="291">
        <v>38186135.268</v>
      </c>
      <c r="GX51" s="26">
        <f>(GW51-GY51)/GW51</f>
        <v>0.9066948673125932</v>
      </c>
      <c r="GY51" s="100">
        <v>3562962.418000005</v>
      </c>
      <c r="GZ51" s="100"/>
      <c r="HA51" s="26" t="s">
        <v>0</v>
      </c>
      <c r="HB51" s="100">
        <v>0</v>
      </c>
      <c r="HC51" s="26">
        <v>1</v>
      </c>
      <c r="HD51" s="26">
        <v>1</v>
      </c>
      <c r="HE51" s="26">
        <v>1</v>
      </c>
      <c r="HF51" s="26">
        <v>1</v>
      </c>
      <c r="HG51" s="26">
        <v>1</v>
      </c>
      <c r="HH51" s="26">
        <v>1</v>
      </c>
      <c r="HI51" s="26">
        <v>1</v>
      </c>
      <c r="HJ51" s="26">
        <f t="shared" si="6"/>
        <v>0.9785812653026922</v>
      </c>
      <c r="HK51" s="187">
        <v>687373273.728</v>
      </c>
      <c r="HL51" s="187">
        <f t="shared" si="55"/>
        <v>14722665.78800001</v>
      </c>
      <c r="HM51" s="26">
        <v>1</v>
      </c>
      <c r="HN51" s="187"/>
      <c r="HO51" s="26">
        <v>1</v>
      </c>
      <c r="HP51" s="26">
        <v>1</v>
      </c>
      <c r="HQ51" s="26">
        <v>1</v>
      </c>
      <c r="HR51" s="26">
        <v>1</v>
      </c>
      <c r="HS51" s="26">
        <v>1</v>
      </c>
      <c r="HT51" s="26">
        <v>1</v>
      </c>
      <c r="HU51" s="26">
        <v>1</v>
      </c>
      <c r="HV51" s="26">
        <v>1</v>
      </c>
      <c r="HW51" s="26">
        <v>1</v>
      </c>
      <c r="HX51" s="26">
        <v>1</v>
      </c>
      <c r="HY51" s="26">
        <f>(HZ51-IA51)/HZ51</f>
        <v>1</v>
      </c>
      <c r="HZ51" s="187">
        <v>145425581.448</v>
      </c>
      <c r="IA51" s="187"/>
      <c r="IB51" s="187">
        <v>902932533.4079999</v>
      </c>
      <c r="IC51" s="26">
        <f>(IB51-IA51)/IB51</f>
        <v>1</v>
      </c>
      <c r="ID51" s="26">
        <f>(IE51-IF51)/IE51</f>
        <v>0.9699992152863138</v>
      </c>
      <c r="IE51" s="187">
        <v>137136591.16799998</v>
      </c>
      <c r="IF51" s="187">
        <v>4114205.34799996</v>
      </c>
      <c r="IG51" s="26">
        <v>1</v>
      </c>
      <c r="IH51" s="26">
        <f>(II51-IJ51)/II51</f>
        <v>0.9198722752053468</v>
      </c>
      <c r="II51" s="7">
        <v>141554758.644</v>
      </c>
      <c r="IJ51" s="187">
        <v>11342460.743999988</v>
      </c>
      <c r="IK51" s="26">
        <v>1</v>
      </c>
    </row>
    <row r="52" spans="1:245" ht="15">
      <c r="A52" s="39" t="s">
        <v>110</v>
      </c>
      <c r="B52" s="153">
        <v>0</v>
      </c>
      <c r="C52" s="153">
        <v>0</v>
      </c>
      <c r="D52" s="1"/>
      <c r="E52" s="23"/>
      <c r="F52" s="25" t="s">
        <v>0</v>
      </c>
      <c r="G52" s="1" t="s">
        <v>0</v>
      </c>
      <c r="H52" s="1" t="s">
        <v>0</v>
      </c>
      <c r="I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  <c r="N52" s="1" t="s">
        <v>0</v>
      </c>
      <c r="O52" s="1" t="s">
        <v>0</v>
      </c>
      <c r="P52" s="1" t="s">
        <v>0</v>
      </c>
      <c r="Q52" s="1">
        <v>1</v>
      </c>
      <c r="R52" s="1">
        <v>1</v>
      </c>
      <c r="S52" s="25">
        <v>1</v>
      </c>
      <c r="T52" s="1">
        <v>0.9514837416791094</v>
      </c>
      <c r="U52" s="12">
        <v>30459.48</v>
      </c>
      <c r="V52" s="100">
        <v>1220.41</v>
      </c>
      <c r="W52" s="1">
        <f>(U52-V52)/U52</f>
        <v>0.9599333278178092</v>
      </c>
      <c r="X52" s="1" t="s">
        <v>0</v>
      </c>
      <c r="Y52" s="1">
        <v>1</v>
      </c>
      <c r="Z52" s="1">
        <v>0.942073365838365</v>
      </c>
      <c r="AA52" s="12">
        <v>209953.956</v>
      </c>
      <c r="AB52" s="100">
        <v>10262.55</v>
      </c>
      <c r="AC52" s="1"/>
      <c r="AD52" s="1"/>
      <c r="AE52" s="1"/>
      <c r="AF52" s="1"/>
      <c r="AG52" s="1">
        <f t="shared" si="9"/>
        <v>0.9511199969959128</v>
      </c>
      <c r="AH52" s="1">
        <v>0.9673739014906797</v>
      </c>
      <c r="AI52" s="12">
        <v>154295.004</v>
      </c>
      <c r="AJ52" s="12">
        <v>4541.86</v>
      </c>
      <c r="AK52" s="1">
        <v>1</v>
      </c>
      <c r="AL52" s="147">
        <v>1</v>
      </c>
      <c r="AM52" s="147">
        <v>1</v>
      </c>
      <c r="AN52" s="1" t="s">
        <v>0</v>
      </c>
      <c r="AO52" s="1">
        <v>1</v>
      </c>
      <c r="AP52" s="1">
        <f>(AI52-AJ52)/AI52</f>
        <v>0.9705637909053751</v>
      </c>
      <c r="AQ52" s="1">
        <v>1</v>
      </c>
      <c r="AR52" s="1">
        <v>0.9888953703256321</v>
      </c>
      <c r="AS52" s="12">
        <v>558559.284</v>
      </c>
      <c r="AT52" s="12">
        <v>0</v>
      </c>
      <c r="AU52" s="1">
        <f>(AS52-AT52)/AS52</f>
        <v>1</v>
      </c>
      <c r="AV52" s="1">
        <v>0.9924337326468834</v>
      </c>
      <c r="AW52" s="12">
        <v>3287795.2679999997</v>
      </c>
      <c r="AX52" s="100">
        <v>0</v>
      </c>
      <c r="AY52" s="23">
        <f t="shared" si="60"/>
        <v>1</v>
      </c>
      <c r="AZ52" s="1">
        <v>0.9463009881397026</v>
      </c>
      <c r="BA52" s="12">
        <v>438619.35599999997</v>
      </c>
      <c r="BB52" s="12">
        <v>2847.01</v>
      </c>
      <c r="BC52" s="1">
        <f t="shared" si="12"/>
        <v>0.9935091555786243</v>
      </c>
      <c r="BD52" s="1">
        <v>1</v>
      </c>
      <c r="BE52" s="147">
        <v>1</v>
      </c>
      <c r="BF52" s="1">
        <v>1</v>
      </c>
      <c r="BG52" s="1">
        <v>1</v>
      </c>
      <c r="BH52" s="1">
        <v>1</v>
      </c>
      <c r="BI52" s="147" t="s">
        <v>0</v>
      </c>
      <c r="BJ52" s="1" t="s">
        <v>0</v>
      </c>
      <c r="BK52" s="1">
        <v>1</v>
      </c>
      <c r="BL52" s="1">
        <v>1</v>
      </c>
      <c r="BM52" s="1">
        <v>1</v>
      </c>
      <c r="BN52" s="1">
        <v>1</v>
      </c>
      <c r="BO52" s="1">
        <v>0.9955624307971256</v>
      </c>
      <c r="BP52" s="12"/>
      <c r="BQ52" s="12">
        <f>((BB52)-2059.43)-787.58</f>
        <v>0</v>
      </c>
      <c r="BR52" s="23" t="s">
        <v>0</v>
      </c>
      <c r="BS52" s="1">
        <v>1</v>
      </c>
      <c r="BT52" s="1">
        <v>1</v>
      </c>
      <c r="BU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2" t="e">
        <f>#REF!+C52+AX52+BQ52</f>
        <v>#REF!</v>
      </c>
      <c r="CC52" s="1">
        <v>1</v>
      </c>
      <c r="CD52" s="1">
        <v>1</v>
      </c>
      <c r="CE52" s="148">
        <v>1</v>
      </c>
      <c r="CF52" s="23">
        <v>1</v>
      </c>
      <c r="CG52" s="100">
        <v>0</v>
      </c>
      <c r="CH52" s="100"/>
      <c r="CI52" s="8" t="s">
        <v>0</v>
      </c>
      <c r="CJ52" s="8" t="s">
        <v>0</v>
      </c>
      <c r="CK52" s="8" t="s">
        <v>0</v>
      </c>
      <c r="CL52" s="8" t="s">
        <v>0</v>
      </c>
      <c r="CM52" s="8" t="s">
        <v>0</v>
      </c>
      <c r="CN52" s="8" t="s">
        <v>0</v>
      </c>
      <c r="CO52" s="8" t="s">
        <v>0</v>
      </c>
      <c r="CP52" s="8" t="s">
        <v>0</v>
      </c>
      <c r="CQ52" s="8" t="s">
        <v>0</v>
      </c>
      <c r="CR52" s="8" t="s">
        <v>0</v>
      </c>
      <c r="CS52" s="8" t="s">
        <v>0</v>
      </c>
      <c r="CT52" s="8" t="s">
        <v>0</v>
      </c>
      <c r="CU52" s="176"/>
      <c r="CV52" s="26" t="s">
        <v>0</v>
      </c>
      <c r="CW52" s="182" t="s">
        <v>0</v>
      </c>
      <c r="CX52" s="182" t="s">
        <v>0</v>
      </c>
      <c r="CY52" s="182" t="s">
        <v>0</v>
      </c>
      <c r="CZ52" s="187"/>
      <c r="DA52" s="187"/>
      <c r="DB52" s="187"/>
      <c r="DC52" s="8" t="s">
        <v>0</v>
      </c>
      <c r="DD52" s="100"/>
      <c r="DE52" s="100"/>
      <c r="DF52" s="182" t="s">
        <v>0</v>
      </c>
      <c r="DG52" s="182" t="s">
        <v>0</v>
      </c>
      <c r="DH52" s="182" t="s">
        <v>0</v>
      </c>
      <c r="DI52" s="182" t="s">
        <v>0</v>
      </c>
      <c r="DJ52" s="182" t="s">
        <v>0</v>
      </c>
      <c r="DK52" s="182" t="s">
        <v>0</v>
      </c>
      <c r="DL52" s="182" t="s">
        <v>0</v>
      </c>
      <c r="DM52" s="8" t="s">
        <v>0</v>
      </c>
      <c r="DN52" s="26"/>
      <c r="DO52" s="199">
        <v>0</v>
      </c>
      <c r="DP52" s="187">
        <v>0</v>
      </c>
      <c r="DQ52" s="238" t="s">
        <v>0</v>
      </c>
      <c r="DR52" s="238"/>
      <c r="DS52" s="223"/>
      <c r="DT52" s="187"/>
      <c r="DU52" s="238"/>
      <c r="DV52" s="229"/>
      <c r="DW52" s="187"/>
      <c r="DX52" s="238" t="s">
        <v>0</v>
      </c>
      <c r="DY52" s="238" t="s">
        <v>0</v>
      </c>
      <c r="DZ52" s="238" t="s">
        <v>0</v>
      </c>
      <c r="EA52" s="238" t="s">
        <v>0</v>
      </c>
      <c r="EB52" s="238" t="s">
        <v>0</v>
      </c>
      <c r="EC52" s="238" t="s">
        <v>0</v>
      </c>
      <c r="ED52" s="187">
        <v>0</v>
      </c>
      <c r="EE52" s="187"/>
      <c r="EF52" s="238" t="s">
        <v>0</v>
      </c>
      <c r="EG52" s="187">
        <v>0</v>
      </c>
      <c r="EH52" s="187"/>
      <c r="EI52" s="187"/>
      <c r="EJ52" s="238"/>
      <c r="EK52" s="187"/>
      <c r="EL52" s="187"/>
      <c r="EM52" s="26"/>
      <c r="EN52" s="187"/>
      <c r="EO52" s="238"/>
      <c r="EP52" s="187">
        <f>EN52+EK52+EG52+ED52+DW52+DT52</f>
        <v>0</v>
      </c>
      <c r="EQ52" s="187"/>
      <c r="ER52" s="238" t="s">
        <v>0</v>
      </c>
      <c r="ES52" s="238" t="s">
        <v>0</v>
      </c>
      <c r="ET52" s="187">
        <v>0</v>
      </c>
      <c r="EU52" s="187"/>
      <c r="EV52" s="187"/>
      <c r="EW52" s="238" t="s">
        <v>0</v>
      </c>
      <c r="EX52" s="187">
        <v>0</v>
      </c>
      <c r="EY52" s="187"/>
      <c r="EZ52" s="238" t="s">
        <v>0</v>
      </c>
      <c r="FA52" s="187">
        <v>0</v>
      </c>
      <c r="FB52" s="187"/>
      <c r="FC52" s="238" t="s">
        <v>0</v>
      </c>
      <c r="FD52" s="187">
        <v>0</v>
      </c>
      <c r="FE52" s="26" t="s">
        <v>0</v>
      </c>
      <c r="FF52" s="26" t="s">
        <v>0</v>
      </c>
      <c r="FG52" s="26" t="s">
        <v>0</v>
      </c>
      <c r="FH52" s="26" t="s">
        <v>0</v>
      </c>
      <c r="FI52" s="187">
        <v>0</v>
      </c>
      <c r="FJ52" s="187"/>
      <c r="FK52" s="26" t="s">
        <v>0</v>
      </c>
      <c r="FL52" s="26" t="s">
        <v>0</v>
      </c>
      <c r="FM52" s="26" t="s">
        <v>0</v>
      </c>
      <c r="FN52" s="26" t="s">
        <v>0</v>
      </c>
      <c r="FO52" s="187">
        <v>0</v>
      </c>
      <c r="FP52" s="187"/>
      <c r="FQ52" s="26" t="s">
        <v>0</v>
      </c>
      <c r="FR52" s="187">
        <f t="shared" si="53"/>
        <v>0</v>
      </c>
      <c r="FS52" s="187"/>
      <c r="FT52" s="238" t="s">
        <v>0</v>
      </c>
      <c r="FU52" s="187">
        <v>0</v>
      </c>
      <c r="FV52" s="187">
        <v>0</v>
      </c>
      <c r="FW52" s="238" t="s">
        <v>0</v>
      </c>
      <c r="FX52" s="238" t="s">
        <v>0</v>
      </c>
      <c r="FY52" s="238" t="s">
        <v>0</v>
      </c>
      <c r="FZ52" s="187"/>
      <c r="GA52" s="187">
        <v>0</v>
      </c>
      <c r="GB52" s="187">
        <v>0</v>
      </c>
      <c r="GC52" s="26" t="s">
        <v>0</v>
      </c>
      <c r="GD52" s="100"/>
      <c r="GE52" s="100">
        <v>0</v>
      </c>
      <c r="GF52" s="26" t="s">
        <v>0</v>
      </c>
      <c r="GG52" s="26" t="s">
        <v>0</v>
      </c>
      <c r="GH52" s="26" t="s">
        <v>0</v>
      </c>
      <c r="GI52" s="26" t="s">
        <v>0</v>
      </c>
      <c r="GJ52" s="26" t="s">
        <v>0</v>
      </c>
      <c r="GK52" s="26" t="s">
        <v>0</v>
      </c>
      <c r="GL52" s="26" t="s">
        <v>0</v>
      </c>
      <c r="GM52" s="100"/>
      <c r="GN52" s="100">
        <v>0</v>
      </c>
      <c r="GO52" s="26" t="s">
        <v>0</v>
      </c>
      <c r="GP52" s="100">
        <v>0</v>
      </c>
      <c r="GQ52" s="187">
        <f t="shared" si="54"/>
        <v>0</v>
      </c>
      <c r="GR52" s="26" t="s">
        <v>0</v>
      </c>
      <c r="GS52" s="100">
        <v>0</v>
      </c>
      <c r="GT52" s="100">
        <v>0</v>
      </c>
      <c r="GU52" s="26" t="s">
        <v>0</v>
      </c>
      <c r="GV52" s="26" t="s">
        <v>0</v>
      </c>
      <c r="GW52" s="291"/>
      <c r="GX52" s="26" t="s">
        <v>0</v>
      </c>
      <c r="GY52" s="100">
        <v>0</v>
      </c>
      <c r="GZ52" s="100"/>
      <c r="HA52" s="26" t="s">
        <v>0</v>
      </c>
      <c r="HB52" s="100">
        <v>0</v>
      </c>
      <c r="HC52" s="26" t="s">
        <v>0</v>
      </c>
      <c r="HD52" s="26" t="s">
        <v>0</v>
      </c>
      <c r="HE52" s="26" t="s">
        <v>0</v>
      </c>
      <c r="HF52" s="26" t="s">
        <v>0</v>
      </c>
      <c r="HG52" s="26" t="s">
        <v>0</v>
      </c>
      <c r="HH52" s="26" t="s">
        <v>0</v>
      </c>
      <c r="HI52" s="26" t="s">
        <v>0</v>
      </c>
      <c r="HJ52" s="26" t="s">
        <v>0</v>
      </c>
      <c r="HK52" s="187">
        <v>0</v>
      </c>
      <c r="HL52" s="187">
        <f t="shared" si="55"/>
        <v>0</v>
      </c>
      <c r="HM52" s="26" t="s">
        <v>0</v>
      </c>
      <c r="HN52" s="187"/>
      <c r="HO52" s="26" t="s">
        <v>0</v>
      </c>
      <c r="HP52" s="26" t="s">
        <v>0</v>
      </c>
      <c r="HQ52" s="26" t="s">
        <v>0</v>
      </c>
      <c r="HR52" s="26" t="s">
        <v>0</v>
      </c>
      <c r="HS52" s="26" t="s">
        <v>0</v>
      </c>
      <c r="HT52" s="26" t="s">
        <v>0</v>
      </c>
      <c r="HU52" s="26" t="s">
        <v>0</v>
      </c>
      <c r="HV52" s="26" t="s">
        <v>0</v>
      </c>
      <c r="HW52" s="26" t="s">
        <v>0</v>
      </c>
      <c r="HX52" s="26" t="s">
        <v>0</v>
      </c>
      <c r="HY52" s="26" t="s">
        <v>0</v>
      </c>
      <c r="HZ52" s="187"/>
      <c r="IA52" s="187"/>
      <c r="IB52" s="187">
        <v>0</v>
      </c>
      <c r="IC52" s="26" t="s">
        <v>0</v>
      </c>
      <c r="ID52" s="26" t="s">
        <v>0</v>
      </c>
      <c r="IE52" s="187"/>
      <c r="IF52" s="187"/>
      <c r="IG52" s="26" t="s">
        <v>0</v>
      </c>
      <c r="IH52" s="26" t="s">
        <v>0</v>
      </c>
      <c r="IJ52" s="187"/>
      <c r="IK52" s="26" t="s">
        <v>0</v>
      </c>
    </row>
    <row r="53" spans="1:245" ht="15">
      <c r="A53" s="33" t="s">
        <v>62</v>
      </c>
      <c r="B53" s="153">
        <v>0</v>
      </c>
      <c r="C53" s="153">
        <v>0</v>
      </c>
      <c r="D53" s="1"/>
      <c r="E53" s="23"/>
      <c r="F53" s="25" t="s">
        <v>0</v>
      </c>
      <c r="G53" s="1" t="s">
        <v>0</v>
      </c>
      <c r="H53" s="1" t="s">
        <v>0</v>
      </c>
      <c r="I53" s="1" t="s">
        <v>0</v>
      </c>
      <c r="J53" s="1" t="s">
        <v>0</v>
      </c>
      <c r="K53" s="1" t="s">
        <v>0</v>
      </c>
      <c r="L53" s="1" t="s">
        <v>0</v>
      </c>
      <c r="M53" s="1" t="s">
        <v>0</v>
      </c>
      <c r="N53" s="1" t="s">
        <v>0</v>
      </c>
      <c r="O53" s="1" t="s">
        <v>0</v>
      </c>
      <c r="P53" s="1" t="s">
        <v>0</v>
      </c>
      <c r="Q53" s="1" t="s">
        <v>0</v>
      </c>
      <c r="R53" s="1" t="s">
        <v>0</v>
      </c>
      <c r="S53" s="25" t="s">
        <v>0</v>
      </c>
      <c r="T53" s="1" t="s">
        <v>0</v>
      </c>
      <c r="U53" s="12">
        <v>0</v>
      </c>
      <c r="V53" s="100">
        <v>0</v>
      </c>
      <c r="W53" s="1" t="s">
        <v>0</v>
      </c>
      <c r="X53" s="1">
        <v>1</v>
      </c>
      <c r="Y53" s="1">
        <v>1</v>
      </c>
      <c r="Z53" s="1" t="s">
        <v>0</v>
      </c>
      <c r="AA53" s="12"/>
      <c r="AB53" s="100">
        <v>0</v>
      </c>
      <c r="AC53" s="1"/>
      <c r="AD53" s="1"/>
      <c r="AE53" s="1"/>
      <c r="AF53" s="1"/>
      <c r="AG53" s="1" t="s">
        <v>0</v>
      </c>
      <c r="AH53" s="1" t="s">
        <v>0</v>
      </c>
      <c r="AI53" s="12"/>
      <c r="AJ53" s="12">
        <v>0</v>
      </c>
      <c r="AK53" s="1" t="s">
        <v>0</v>
      </c>
      <c r="AL53" s="147" t="s">
        <v>0</v>
      </c>
      <c r="AM53" s="147" t="s">
        <v>0</v>
      </c>
      <c r="AN53" s="1">
        <v>1</v>
      </c>
      <c r="AO53" s="1" t="s">
        <v>0</v>
      </c>
      <c r="AP53" s="1" t="s">
        <v>0</v>
      </c>
      <c r="AQ53" s="1">
        <v>1</v>
      </c>
      <c r="AR53" s="1">
        <v>0.9888954495170806</v>
      </c>
      <c r="AS53" s="12">
        <v>89727.18</v>
      </c>
      <c r="AT53" s="12">
        <v>0</v>
      </c>
      <c r="AU53" s="1">
        <f>(AS53-AT53)/AS53</f>
        <v>1</v>
      </c>
      <c r="AV53" s="1">
        <v>0.9995183052419967</v>
      </c>
      <c r="AW53" s="12">
        <v>2068492.5119999999</v>
      </c>
      <c r="AX53" s="12">
        <f t="shared" si="56"/>
        <v>0</v>
      </c>
      <c r="AY53" s="23">
        <f t="shared" si="60"/>
        <v>1</v>
      </c>
      <c r="AZ53" s="1">
        <v>0.9463009968486791</v>
      </c>
      <c r="BA53" s="12">
        <v>282155.964</v>
      </c>
      <c r="BB53" s="12">
        <v>0</v>
      </c>
      <c r="BC53" s="1">
        <f t="shared" si="12"/>
        <v>1</v>
      </c>
      <c r="BD53" s="1">
        <v>1</v>
      </c>
      <c r="BE53" s="147">
        <v>1</v>
      </c>
      <c r="BF53" s="1" t="s">
        <v>0</v>
      </c>
      <c r="BG53" s="1" t="s">
        <v>0</v>
      </c>
      <c r="BH53" s="1" t="s">
        <v>0</v>
      </c>
      <c r="BI53" s="147" t="s">
        <v>0</v>
      </c>
      <c r="BJ53" s="1" t="s">
        <v>0</v>
      </c>
      <c r="BK53" s="1" t="s">
        <v>0</v>
      </c>
      <c r="BL53" s="1" t="s">
        <v>0</v>
      </c>
      <c r="BM53" s="1" t="s">
        <v>0</v>
      </c>
      <c r="BN53" s="1" t="s">
        <v>0</v>
      </c>
      <c r="BO53" s="1">
        <v>0.9791000114536459</v>
      </c>
      <c r="BP53" s="12">
        <v>655162.56</v>
      </c>
      <c r="BQ53" s="12">
        <f>BB53</f>
        <v>0</v>
      </c>
      <c r="BR53" s="23">
        <f>(BP53-BQ53)/BP53</f>
        <v>1</v>
      </c>
      <c r="BS53" s="1" t="s">
        <v>0</v>
      </c>
      <c r="BT53" s="1" t="s">
        <v>0</v>
      </c>
      <c r="BU53" s="1" t="s">
        <v>0</v>
      </c>
      <c r="BV53" s="1" t="s">
        <v>0</v>
      </c>
      <c r="BW53" s="1" t="s">
        <v>0</v>
      </c>
      <c r="BX53" s="1" t="s">
        <v>0</v>
      </c>
      <c r="BY53" s="1" t="s">
        <v>0</v>
      </c>
      <c r="BZ53" s="1" t="s">
        <v>0</v>
      </c>
      <c r="CA53" s="1" t="s">
        <v>0</v>
      </c>
      <c r="CB53" s="12" t="e">
        <f>#REF!+C53+AX53+BQ53</f>
        <v>#REF!</v>
      </c>
      <c r="CC53" s="1" t="s">
        <v>0</v>
      </c>
      <c r="CD53" s="1" t="s">
        <v>0</v>
      </c>
      <c r="CE53" s="148" t="s">
        <v>0</v>
      </c>
      <c r="CF53" s="23" t="s">
        <v>0</v>
      </c>
      <c r="CG53" s="100">
        <v>0</v>
      </c>
      <c r="CH53" s="100"/>
      <c r="CI53" s="8" t="s">
        <v>0</v>
      </c>
      <c r="CJ53" s="8" t="s">
        <v>0</v>
      </c>
      <c r="CK53" s="8" t="s">
        <v>0</v>
      </c>
      <c r="CL53" s="8" t="s">
        <v>0</v>
      </c>
      <c r="CM53" s="8" t="s">
        <v>0</v>
      </c>
      <c r="CN53" s="8" t="s">
        <v>0</v>
      </c>
      <c r="CO53" s="8" t="s">
        <v>0</v>
      </c>
      <c r="CP53" s="8" t="s">
        <v>0</v>
      </c>
      <c r="CQ53" s="8" t="s">
        <v>0</v>
      </c>
      <c r="CR53" s="8" t="s">
        <v>0</v>
      </c>
      <c r="CS53" s="8" t="s">
        <v>0</v>
      </c>
      <c r="CT53" s="8" t="s">
        <v>0</v>
      </c>
      <c r="CU53" s="176"/>
      <c r="CV53" s="26" t="s">
        <v>0</v>
      </c>
      <c r="CW53" s="182" t="s">
        <v>0</v>
      </c>
      <c r="CX53" s="182" t="s">
        <v>0</v>
      </c>
      <c r="CY53" s="182" t="s">
        <v>0</v>
      </c>
      <c r="CZ53" s="187"/>
      <c r="DA53" s="187"/>
      <c r="DB53" s="187"/>
      <c r="DC53" s="8" t="s">
        <v>0</v>
      </c>
      <c r="DD53" s="100"/>
      <c r="DE53" s="100"/>
      <c r="DF53" s="182" t="s">
        <v>0</v>
      </c>
      <c r="DG53" s="182" t="s">
        <v>0</v>
      </c>
      <c r="DH53" s="182" t="s">
        <v>0</v>
      </c>
      <c r="DI53" s="182" t="s">
        <v>0</v>
      </c>
      <c r="DJ53" s="182" t="s">
        <v>0</v>
      </c>
      <c r="DK53" s="182" t="s">
        <v>0</v>
      </c>
      <c r="DL53" s="182" t="s">
        <v>0</v>
      </c>
      <c r="DM53" s="8" t="s">
        <v>0</v>
      </c>
      <c r="DN53" s="26"/>
      <c r="DO53" s="199">
        <v>1128445572.492</v>
      </c>
      <c r="DP53" s="187">
        <v>0</v>
      </c>
      <c r="DQ53" s="238" t="s">
        <v>0</v>
      </c>
      <c r="DR53" s="238"/>
      <c r="DS53" s="223"/>
      <c r="DT53" s="187"/>
      <c r="DU53" s="238"/>
      <c r="DV53" s="229"/>
      <c r="DW53" s="187"/>
      <c r="DX53" s="238" t="s">
        <v>0</v>
      </c>
      <c r="DY53" s="238" t="s">
        <v>0</v>
      </c>
      <c r="DZ53" s="238" t="s">
        <v>0</v>
      </c>
      <c r="EA53" s="238" t="s">
        <v>0</v>
      </c>
      <c r="EB53" s="238" t="s">
        <v>0</v>
      </c>
      <c r="EC53" s="238" t="s">
        <v>0</v>
      </c>
      <c r="ED53" s="187">
        <v>0</v>
      </c>
      <c r="EE53" s="187"/>
      <c r="EF53" s="238" t="s">
        <v>0</v>
      </c>
      <c r="EG53" s="187">
        <v>0</v>
      </c>
      <c r="EH53" s="187"/>
      <c r="EI53" s="187"/>
      <c r="EJ53" s="238"/>
      <c r="EK53" s="187"/>
      <c r="EL53" s="187"/>
      <c r="EM53" s="26"/>
      <c r="EN53" s="187"/>
      <c r="EO53" s="238"/>
      <c r="EP53" s="187">
        <f>EN53+EK53+EG53+ED53+DW53+DT53</f>
        <v>0</v>
      </c>
      <c r="EQ53" s="187"/>
      <c r="ER53" s="238" t="s">
        <v>0</v>
      </c>
      <c r="ES53" s="238" t="s">
        <v>0</v>
      </c>
      <c r="ET53" s="187">
        <v>0</v>
      </c>
      <c r="EU53" s="187"/>
      <c r="EV53" s="187"/>
      <c r="EW53" s="238" t="s">
        <v>0</v>
      </c>
      <c r="EX53" s="187">
        <v>0</v>
      </c>
      <c r="EY53" s="187"/>
      <c r="EZ53" s="238" t="s">
        <v>0</v>
      </c>
      <c r="FA53" s="187">
        <v>0</v>
      </c>
      <c r="FB53" s="187"/>
      <c r="FC53" s="238" t="s">
        <v>0</v>
      </c>
      <c r="FD53" s="187">
        <v>0</v>
      </c>
      <c r="FE53" s="26" t="s">
        <v>0</v>
      </c>
      <c r="FF53" s="26" t="s">
        <v>0</v>
      </c>
      <c r="FG53" s="26" t="s">
        <v>0</v>
      </c>
      <c r="FH53" s="26" t="s">
        <v>0</v>
      </c>
      <c r="FI53" s="187">
        <v>0</v>
      </c>
      <c r="FJ53" s="187"/>
      <c r="FK53" s="26" t="s">
        <v>0</v>
      </c>
      <c r="FL53" s="26" t="s">
        <v>0</v>
      </c>
      <c r="FM53" s="26" t="s">
        <v>0</v>
      </c>
      <c r="FN53" s="26" t="s">
        <v>0</v>
      </c>
      <c r="FO53" s="187">
        <v>0</v>
      </c>
      <c r="FP53" s="187">
        <v>0</v>
      </c>
      <c r="FQ53" s="26" t="s">
        <v>0</v>
      </c>
      <c r="FR53" s="187">
        <f t="shared" si="53"/>
        <v>0</v>
      </c>
      <c r="FS53" s="187">
        <v>0</v>
      </c>
      <c r="FT53" s="238" t="s">
        <v>0</v>
      </c>
      <c r="FU53" s="187">
        <v>0</v>
      </c>
      <c r="FV53" s="187">
        <v>0</v>
      </c>
      <c r="FW53" s="238" t="s">
        <v>0</v>
      </c>
      <c r="FX53" s="238" t="s">
        <v>0</v>
      </c>
      <c r="FY53" s="238" t="s">
        <v>0</v>
      </c>
      <c r="FZ53" s="187"/>
      <c r="GA53" s="187">
        <v>0</v>
      </c>
      <c r="GB53" s="187"/>
      <c r="GC53" s="26" t="s">
        <v>0</v>
      </c>
      <c r="GD53" s="100"/>
      <c r="GE53" s="100">
        <v>0</v>
      </c>
      <c r="GF53" s="26" t="s">
        <v>0</v>
      </c>
      <c r="GG53" s="26" t="s">
        <v>0</v>
      </c>
      <c r="GH53" s="26" t="s">
        <v>0</v>
      </c>
      <c r="GI53" s="26" t="s">
        <v>0</v>
      </c>
      <c r="GJ53" s="26" t="s">
        <v>0</v>
      </c>
      <c r="GK53" s="26" t="s">
        <v>0</v>
      </c>
      <c r="GL53" s="26" t="s">
        <v>0</v>
      </c>
      <c r="GM53" s="100"/>
      <c r="GN53" s="100">
        <v>0</v>
      </c>
      <c r="GO53" s="26" t="s">
        <v>0</v>
      </c>
      <c r="GP53" s="100"/>
      <c r="GQ53" s="187">
        <f t="shared" si="54"/>
        <v>0</v>
      </c>
      <c r="GR53" s="26" t="s">
        <v>0</v>
      </c>
      <c r="GS53" s="100"/>
      <c r="GT53" s="100">
        <v>0</v>
      </c>
      <c r="GU53" s="26">
        <v>1</v>
      </c>
      <c r="GV53" s="26">
        <v>1</v>
      </c>
      <c r="GW53" s="291"/>
      <c r="GX53" s="26" t="s">
        <v>0</v>
      </c>
      <c r="GY53" s="100">
        <v>0</v>
      </c>
      <c r="GZ53" s="100"/>
      <c r="HA53" s="26" t="s">
        <v>0</v>
      </c>
      <c r="HB53" s="100">
        <v>0</v>
      </c>
      <c r="HC53" s="26">
        <v>1</v>
      </c>
      <c r="HD53" s="26">
        <v>1</v>
      </c>
      <c r="HE53" s="26">
        <v>1</v>
      </c>
      <c r="HF53" s="26">
        <v>1</v>
      </c>
      <c r="HG53" s="26">
        <v>1</v>
      </c>
      <c r="HH53" s="26">
        <v>1</v>
      </c>
      <c r="HI53" s="26">
        <v>1</v>
      </c>
      <c r="HJ53" s="26" t="s">
        <v>0</v>
      </c>
      <c r="HK53" s="187">
        <v>0</v>
      </c>
      <c r="HL53" s="187">
        <f t="shared" si="55"/>
        <v>0</v>
      </c>
      <c r="HM53" s="26" t="s">
        <v>0</v>
      </c>
      <c r="HN53" s="187"/>
      <c r="HO53" s="26" t="s">
        <v>0</v>
      </c>
      <c r="HP53" s="26" t="s">
        <v>0</v>
      </c>
      <c r="HQ53" s="26" t="s">
        <v>0</v>
      </c>
      <c r="HR53" s="26" t="s">
        <v>0</v>
      </c>
      <c r="HS53" s="26" t="s">
        <v>0</v>
      </c>
      <c r="HT53" s="26" t="s">
        <v>0</v>
      </c>
      <c r="HU53" s="26" t="s">
        <v>0</v>
      </c>
      <c r="HV53" s="26" t="s">
        <v>0</v>
      </c>
      <c r="HW53" s="26" t="s">
        <v>0</v>
      </c>
      <c r="HX53" s="26" t="s">
        <v>0</v>
      </c>
      <c r="HY53" s="26" t="s">
        <v>0</v>
      </c>
      <c r="HZ53" s="187"/>
      <c r="IA53" s="187"/>
      <c r="IB53" s="187"/>
      <c r="IC53" s="26" t="s">
        <v>0</v>
      </c>
      <c r="ID53" s="26" t="s">
        <v>0</v>
      </c>
      <c r="IE53" s="187"/>
      <c r="IF53" s="187"/>
      <c r="IG53" s="26" t="s">
        <v>0</v>
      </c>
      <c r="IH53" s="26" t="s">
        <v>0</v>
      </c>
      <c r="IJ53" s="187"/>
      <c r="IK53" s="26" t="s">
        <v>0</v>
      </c>
    </row>
    <row r="54" spans="1:245" ht="15">
      <c r="A54" s="33" t="s">
        <v>63</v>
      </c>
      <c r="B54" s="153">
        <v>0</v>
      </c>
      <c r="C54" s="153">
        <v>0</v>
      </c>
      <c r="D54" s="1"/>
      <c r="E54" s="23"/>
      <c r="F54" s="25" t="s">
        <v>0</v>
      </c>
      <c r="G54" s="1" t="s">
        <v>0</v>
      </c>
      <c r="H54" s="1" t="s">
        <v>0</v>
      </c>
      <c r="I54" s="1" t="s">
        <v>0</v>
      </c>
      <c r="J54" s="1" t="s">
        <v>0</v>
      </c>
      <c r="K54" s="1" t="s">
        <v>0</v>
      </c>
      <c r="L54" s="1" t="s">
        <v>0</v>
      </c>
      <c r="M54" s="1" t="s">
        <v>0</v>
      </c>
      <c r="N54" s="1" t="s">
        <v>0</v>
      </c>
      <c r="O54" s="1" t="s">
        <v>0</v>
      </c>
      <c r="P54" s="1" t="s">
        <v>0</v>
      </c>
      <c r="Q54" s="1" t="s">
        <v>0</v>
      </c>
      <c r="R54" s="1" t="s">
        <v>0</v>
      </c>
      <c r="S54" s="25" t="s">
        <v>0</v>
      </c>
      <c r="T54" s="1" t="s">
        <v>0</v>
      </c>
      <c r="U54" s="12">
        <v>0</v>
      </c>
      <c r="V54" s="100">
        <v>0</v>
      </c>
      <c r="W54" s="1" t="s">
        <v>0</v>
      </c>
      <c r="X54" s="1" t="s">
        <v>0</v>
      </c>
      <c r="Y54" s="1">
        <v>1</v>
      </c>
      <c r="Z54" s="1">
        <v>0.9420733472298145</v>
      </c>
      <c r="AA54" s="12">
        <v>46865285.256000005</v>
      </c>
      <c r="AB54" s="100">
        <v>2290771.03</v>
      </c>
      <c r="AC54" s="1"/>
      <c r="AD54" s="1"/>
      <c r="AE54" s="1"/>
      <c r="AF54" s="1"/>
      <c r="AG54" s="1">
        <f t="shared" si="9"/>
        <v>0.9511200877688732</v>
      </c>
      <c r="AH54" s="1">
        <v>0.9673738686675953</v>
      </c>
      <c r="AI54" s="12">
        <v>34093524.012</v>
      </c>
      <c r="AJ54" s="12">
        <v>1003590.7</v>
      </c>
      <c r="AK54" s="1">
        <v>1</v>
      </c>
      <c r="AL54" s="147">
        <v>1</v>
      </c>
      <c r="AM54" s="147">
        <v>1</v>
      </c>
      <c r="AN54" s="1" t="s">
        <v>0</v>
      </c>
      <c r="AO54" s="1">
        <v>1</v>
      </c>
      <c r="AP54" s="1">
        <f>(AI54-AJ54)/AI54</f>
        <v>0.9705635973668558</v>
      </c>
      <c r="AQ54" s="1">
        <v>1</v>
      </c>
      <c r="AR54" s="1">
        <v>0.9888953678808957</v>
      </c>
      <c r="AS54" s="12">
        <v>83507660.772</v>
      </c>
      <c r="AT54" s="12">
        <v>0</v>
      </c>
      <c r="AU54" s="1">
        <f>(AS54-AT54)/AS54</f>
        <v>1</v>
      </c>
      <c r="AV54" s="1">
        <v>0.9888730236794674</v>
      </c>
      <c r="AW54" s="12">
        <v>427286856.828</v>
      </c>
      <c r="AX54" s="12">
        <f>(V54+AB54+AJ54+AT54)-3294361.73</f>
        <v>0</v>
      </c>
      <c r="AY54" s="23">
        <f t="shared" si="60"/>
        <v>1</v>
      </c>
      <c r="AZ54" s="1">
        <v>0.9463009846299686</v>
      </c>
      <c r="BA54" s="12">
        <v>90779725.632</v>
      </c>
      <c r="BB54" s="12">
        <v>589237.35</v>
      </c>
      <c r="BC54" s="1">
        <f t="shared" si="12"/>
        <v>0.9935091525569418</v>
      </c>
      <c r="BD54" s="1">
        <v>1</v>
      </c>
      <c r="BE54" s="147">
        <v>1</v>
      </c>
      <c r="BF54" s="1">
        <v>1</v>
      </c>
      <c r="BG54" s="1">
        <v>1</v>
      </c>
      <c r="BH54" s="1">
        <v>1</v>
      </c>
      <c r="BI54" s="147">
        <v>1</v>
      </c>
      <c r="BJ54" s="1">
        <v>1</v>
      </c>
      <c r="BK54" s="1">
        <v>1</v>
      </c>
      <c r="BL54" s="1">
        <v>1</v>
      </c>
      <c r="BM54" s="1">
        <v>1</v>
      </c>
      <c r="BN54" s="1">
        <v>1</v>
      </c>
      <c r="BO54" s="1">
        <v>0.9941010458094265</v>
      </c>
      <c r="BP54" s="12">
        <v>746825000.7839999</v>
      </c>
      <c r="BQ54" s="12">
        <f>((BB54)-426232.82)-163004.53</f>
        <v>0</v>
      </c>
      <c r="BR54" s="23">
        <f>(BP54-BQ54)/BP54</f>
        <v>1</v>
      </c>
      <c r="BS54" s="1">
        <v>1</v>
      </c>
      <c r="BT54" s="1">
        <v>1</v>
      </c>
      <c r="BU54" s="1">
        <v>1</v>
      </c>
      <c r="BV54" s="1">
        <v>1</v>
      </c>
      <c r="BW54" s="1">
        <v>1</v>
      </c>
      <c r="BX54" s="1">
        <v>1</v>
      </c>
      <c r="BY54" s="1">
        <v>1</v>
      </c>
      <c r="BZ54" s="1">
        <v>1</v>
      </c>
      <c r="CA54" s="1">
        <v>1</v>
      </c>
      <c r="CB54" s="12" t="e">
        <f>#REF!+C54+AX54+BQ54</f>
        <v>#REF!</v>
      </c>
      <c r="CC54" s="1">
        <v>1</v>
      </c>
      <c r="CD54" s="1">
        <v>1</v>
      </c>
      <c r="CE54" s="148">
        <v>1</v>
      </c>
      <c r="CF54" s="23">
        <v>1</v>
      </c>
      <c r="CG54" s="100">
        <v>-1.862645149230957E-09</v>
      </c>
      <c r="CH54" s="100">
        <v>146818654.452</v>
      </c>
      <c r="CI54" s="8">
        <f aca="true" t="shared" si="61" ref="CI54:CI60">(CH54-CG54)/CH54</f>
        <v>1</v>
      </c>
      <c r="CJ54" s="8">
        <v>1</v>
      </c>
      <c r="CK54" s="8">
        <v>1</v>
      </c>
      <c r="CL54" s="8">
        <v>1</v>
      </c>
      <c r="CM54" s="8">
        <v>1</v>
      </c>
      <c r="CN54" s="8">
        <v>1</v>
      </c>
      <c r="CO54" s="8">
        <v>1</v>
      </c>
      <c r="CP54" s="8">
        <v>1</v>
      </c>
      <c r="CQ54" s="8">
        <v>1</v>
      </c>
      <c r="CR54" s="8">
        <v>1</v>
      </c>
      <c r="CS54" s="8">
        <v>1</v>
      </c>
      <c r="CT54" s="8">
        <v>1</v>
      </c>
      <c r="CU54" s="176">
        <v>932413268.508</v>
      </c>
      <c r="CV54" s="26">
        <f t="shared" si="14"/>
        <v>1</v>
      </c>
      <c r="CW54" s="182">
        <v>1</v>
      </c>
      <c r="CX54" s="182">
        <v>1</v>
      </c>
      <c r="CY54" s="182">
        <f t="shared" si="15"/>
        <v>1</v>
      </c>
      <c r="CZ54" s="187">
        <v>127712768.72399999</v>
      </c>
      <c r="DA54" s="187">
        <v>0</v>
      </c>
      <c r="DB54" s="187">
        <v>79504551.204</v>
      </c>
      <c r="DC54" s="8">
        <f aca="true" t="shared" si="62" ref="DC54:DC68">(DB54-DE54)/DB54</f>
        <v>0.7572495836813302</v>
      </c>
      <c r="DD54" s="100">
        <v>127712768.72399999</v>
      </c>
      <c r="DE54" s="100">
        <v>19299762.904</v>
      </c>
      <c r="DF54" s="182">
        <v>1</v>
      </c>
      <c r="DG54" s="182">
        <v>1</v>
      </c>
      <c r="DH54" s="182">
        <v>1</v>
      </c>
      <c r="DI54" s="182">
        <v>1</v>
      </c>
      <c r="DJ54" s="182">
        <v>1</v>
      </c>
      <c r="DK54" s="182">
        <v>1</v>
      </c>
      <c r="DL54" s="182">
        <v>1</v>
      </c>
      <c r="DM54" s="8">
        <v>1</v>
      </c>
      <c r="DN54" s="26">
        <f t="shared" si="16"/>
        <v>1</v>
      </c>
      <c r="DO54" s="199">
        <v>310191084.996</v>
      </c>
      <c r="DP54" s="187">
        <v>0</v>
      </c>
      <c r="DQ54" s="238">
        <v>1</v>
      </c>
      <c r="DR54" s="238">
        <f t="shared" si="17"/>
        <v>0.710362853387</v>
      </c>
      <c r="DS54" s="223">
        <v>110965440.624</v>
      </c>
      <c r="DT54" s="187">
        <v>32139713.594989628</v>
      </c>
      <c r="DU54" s="238">
        <f t="shared" si="18"/>
        <v>0.756166202373</v>
      </c>
      <c r="DV54" s="229">
        <v>91863235.152</v>
      </c>
      <c r="DW54" s="187">
        <v>22399361.489414275</v>
      </c>
      <c r="DX54" s="238">
        <v>1</v>
      </c>
      <c r="DY54" s="238">
        <v>1</v>
      </c>
      <c r="DZ54" s="238">
        <v>1</v>
      </c>
      <c r="EA54" s="238">
        <v>1</v>
      </c>
      <c r="EB54" s="238">
        <v>1</v>
      </c>
      <c r="EC54" s="238">
        <f>(EE54-ED54)/EE54</f>
        <v>0.8615659011559134</v>
      </c>
      <c r="ED54" s="187">
        <v>7599942.7</v>
      </c>
      <c r="EE54" s="187">
        <v>54899354.736</v>
      </c>
      <c r="EF54" s="238">
        <f>(EH54-EG54)/EH54</f>
        <v>0.7889251764790882</v>
      </c>
      <c r="EG54" s="187">
        <v>20201324.978</v>
      </c>
      <c r="EH54" s="187">
        <v>95706937.668</v>
      </c>
      <c r="EI54" s="187">
        <v>139854732.084</v>
      </c>
      <c r="EJ54" s="238">
        <f t="shared" si="21"/>
        <v>0.9899999999774051</v>
      </c>
      <c r="EK54" s="187">
        <v>1398547.324000001</v>
      </c>
      <c r="EL54" s="187">
        <v>180305264.952</v>
      </c>
      <c r="EM54" s="26">
        <f aca="true" t="shared" si="63" ref="EM54:EM68">(EL54-EN54)/EL54</f>
        <v>0.6909404808848213</v>
      </c>
      <c r="EN54" s="187">
        <v>55725058.480000004</v>
      </c>
      <c r="EO54" s="238">
        <f t="shared" si="23"/>
        <v>0.9512612171276814</v>
      </c>
      <c r="EP54" s="187">
        <v>52712555.77</v>
      </c>
      <c r="EQ54" s="187">
        <v>1081532050.32</v>
      </c>
      <c r="ER54" s="238">
        <f aca="true" t="shared" si="64" ref="ER54:ER62">(EQ54-EP54)/EQ54</f>
        <v>0.9512612171276814</v>
      </c>
      <c r="ES54" s="238">
        <f aca="true" t="shared" si="65" ref="ES54:ES62">(EU54-ET54)/EU54</f>
        <v>0.7400873966912065</v>
      </c>
      <c r="ET54" s="187">
        <v>47559416.03600001</v>
      </c>
      <c r="EU54" s="187">
        <v>182982338.796</v>
      </c>
      <c r="EV54" s="187">
        <v>172434658.044</v>
      </c>
      <c r="EW54" s="238">
        <f t="shared" si="26"/>
        <v>0.9999999999884014</v>
      </c>
      <c r="EX54" s="187">
        <v>0.001999996602535248</v>
      </c>
      <c r="EY54" s="187">
        <v>248378362.452</v>
      </c>
      <c r="EZ54" s="238">
        <f aca="true" t="shared" si="66" ref="EZ54:EZ60">(EY54-FA54)/EY54</f>
        <v>0.8729509594939118</v>
      </c>
      <c r="FA54" s="187">
        <v>31556232.632</v>
      </c>
      <c r="FB54" s="187">
        <v>123120599.676</v>
      </c>
      <c r="FC54" s="238">
        <f aca="true" t="shared" si="67" ref="FC54:FC60">(FB54-FD54)/FB54</f>
        <v>0.8584312384290828</v>
      </c>
      <c r="FD54" s="187">
        <v>17430030.82</v>
      </c>
      <c r="FE54" s="26">
        <v>1</v>
      </c>
      <c r="FF54" s="26">
        <v>1</v>
      </c>
      <c r="FG54" s="26">
        <v>1</v>
      </c>
      <c r="FH54" s="26">
        <f>(FJ54-FI54)/FJ54</f>
        <v>0.8398144332806712</v>
      </c>
      <c r="FI54" s="187">
        <v>12259343.266000003</v>
      </c>
      <c r="FJ54" s="187">
        <v>76532134.056</v>
      </c>
      <c r="FK54" s="26">
        <v>1</v>
      </c>
      <c r="FL54" s="26">
        <v>1</v>
      </c>
      <c r="FM54" s="26">
        <v>1</v>
      </c>
      <c r="FN54" s="26">
        <f aca="true" t="shared" si="68" ref="FN54:FN60">(FP54-FO54)/FP54</f>
        <v>0.9371948276343218</v>
      </c>
      <c r="FO54" s="187">
        <v>13319595.865999997</v>
      </c>
      <c r="FP54" s="187">
        <v>212078008.296</v>
      </c>
      <c r="FQ54" s="26">
        <f t="shared" si="34"/>
        <v>0.9268009456863809</v>
      </c>
      <c r="FR54" s="187">
        <f t="shared" si="53"/>
        <v>122124618.62200001</v>
      </c>
      <c r="FS54" s="187">
        <v>1668390661.1519997</v>
      </c>
      <c r="FT54" s="238">
        <f>(FV54-FU54)/FV54</f>
        <v>0.91893716069465</v>
      </c>
      <c r="FU54" s="187">
        <v>18421214.933363527</v>
      </c>
      <c r="FV54" s="187">
        <v>227246110.43999997</v>
      </c>
      <c r="FW54" s="238">
        <v>1</v>
      </c>
      <c r="FX54" s="238">
        <v>1</v>
      </c>
      <c r="FY54" s="26">
        <f t="shared" si="58"/>
        <v>0.887270225835</v>
      </c>
      <c r="FZ54" s="187">
        <v>63871710.515999995</v>
      </c>
      <c r="GA54" s="187">
        <v>7200243.502000935</v>
      </c>
      <c r="GB54" s="187">
        <v>43723160.44600105</v>
      </c>
      <c r="GC54" s="26">
        <f>(GD54-GE54)/GD54</f>
        <v>0.9915055281090001</v>
      </c>
      <c r="GD54" s="100">
        <v>58938900.42</v>
      </c>
      <c r="GE54" s="100">
        <v>500654.8329041377</v>
      </c>
      <c r="GF54" s="26">
        <v>1</v>
      </c>
      <c r="GG54" s="26">
        <v>1</v>
      </c>
      <c r="GH54" s="26">
        <v>1</v>
      </c>
      <c r="GI54" s="26">
        <v>1</v>
      </c>
      <c r="GJ54" s="26">
        <v>1</v>
      </c>
      <c r="GK54" s="26">
        <v>1</v>
      </c>
      <c r="GL54" s="26">
        <f t="shared" si="37"/>
        <v>0.9800637221017735</v>
      </c>
      <c r="GM54" s="100">
        <v>226003751.90399998</v>
      </c>
      <c r="GN54" s="100">
        <v>4505673.603999972</v>
      </c>
      <c r="GO54" s="26">
        <f t="shared" si="38"/>
        <v>0.9781507192942781</v>
      </c>
      <c r="GP54" s="100">
        <v>1401775522.26</v>
      </c>
      <c r="GQ54" s="187">
        <f>FU54+GA54+GE54+GN54</f>
        <v>30627786.872268572</v>
      </c>
      <c r="GR54" s="26">
        <f>(GS54-GT54)/GS54</f>
        <v>0.8837325273030128</v>
      </c>
      <c r="GS54" s="100">
        <v>223792291.932</v>
      </c>
      <c r="GT54" s="100">
        <v>26019764.192</v>
      </c>
      <c r="GU54" s="26" t="s">
        <v>0</v>
      </c>
      <c r="GV54" s="26" t="s">
        <v>0</v>
      </c>
      <c r="GW54" s="291">
        <v>96259352.304</v>
      </c>
      <c r="GX54" s="26">
        <f>(GW54-GY54)/GW54</f>
        <v>0.9066948671580995</v>
      </c>
      <c r="GY54" s="100">
        <v>8981491.654000014</v>
      </c>
      <c r="GZ54" s="100">
        <v>77495172.408</v>
      </c>
      <c r="HA54" s="26">
        <f>(GZ54-HB54)/GZ54</f>
        <v>0.9431828467350377</v>
      </c>
      <c r="HB54" s="100">
        <v>4403055.088000014</v>
      </c>
      <c r="HC54" s="26" t="s">
        <v>0</v>
      </c>
      <c r="HD54" s="26" t="s">
        <v>0</v>
      </c>
      <c r="HE54" s="26" t="s">
        <v>0</v>
      </c>
      <c r="HF54" s="26" t="s">
        <v>0</v>
      </c>
      <c r="HG54" s="26" t="s">
        <v>0</v>
      </c>
      <c r="HH54" s="26" t="s">
        <v>0</v>
      </c>
      <c r="HI54" s="26" t="s">
        <v>0</v>
      </c>
      <c r="HJ54" s="26">
        <f t="shared" si="6"/>
        <v>0.9751743350009151</v>
      </c>
      <c r="HK54" s="187">
        <v>1587240903.1320002</v>
      </c>
      <c r="HL54" s="187">
        <f t="shared" si="55"/>
        <v>39404310.93400003</v>
      </c>
      <c r="HM54" s="26">
        <v>1</v>
      </c>
      <c r="HN54" s="187"/>
      <c r="HO54" s="26">
        <v>1</v>
      </c>
      <c r="HP54" s="26">
        <v>1</v>
      </c>
      <c r="HQ54" s="26">
        <v>1</v>
      </c>
      <c r="HR54" s="26">
        <v>1</v>
      </c>
      <c r="HS54" s="26">
        <v>1</v>
      </c>
      <c r="HT54" s="26">
        <v>1</v>
      </c>
      <c r="HU54" s="26">
        <v>1</v>
      </c>
      <c r="HV54" s="26">
        <v>1</v>
      </c>
      <c r="HW54" s="26">
        <v>1</v>
      </c>
      <c r="HX54" s="26">
        <v>1</v>
      </c>
      <c r="HY54" s="26">
        <f>(HZ54-IA54)/HZ54</f>
        <v>1</v>
      </c>
      <c r="HZ54" s="187">
        <v>210806634.64799997</v>
      </c>
      <c r="IA54" s="187"/>
      <c r="IB54" s="187">
        <v>1764446203.068</v>
      </c>
      <c r="IC54" s="26">
        <f>(IB54-IA54)/IB54</f>
        <v>1</v>
      </c>
      <c r="ID54" s="26"/>
      <c r="IE54" s="187"/>
      <c r="IF54" s="187"/>
      <c r="IG54" s="26"/>
      <c r="IH54" s="26"/>
      <c r="IJ54" s="187"/>
      <c r="IK54" s="26"/>
    </row>
    <row r="55" spans="1:245" ht="15">
      <c r="A55" s="33" t="s">
        <v>277</v>
      </c>
      <c r="B55" s="153">
        <v>0</v>
      </c>
      <c r="C55" s="153">
        <v>0</v>
      </c>
      <c r="D55" s="1"/>
      <c r="E55" s="23"/>
      <c r="F55" s="25" t="s">
        <v>0</v>
      </c>
      <c r="G55" s="1" t="s">
        <v>0</v>
      </c>
      <c r="H55" s="1" t="s">
        <v>0</v>
      </c>
      <c r="I55" s="1" t="s">
        <v>0</v>
      </c>
      <c r="J55" s="1" t="s">
        <v>0</v>
      </c>
      <c r="K55" s="1" t="s">
        <v>0</v>
      </c>
      <c r="L55" s="1" t="s">
        <v>0</v>
      </c>
      <c r="M55" s="1" t="s">
        <v>0</v>
      </c>
      <c r="N55" s="1" t="s">
        <v>0</v>
      </c>
      <c r="O55" s="1" t="s">
        <v>0</v>
      </c>
      <c r="P55" s="1" t="s">
        <v>0</v>
      </c>
      <c r="Q55" s="1" t="s">
        <v>0</v>
      </c>
      <c r="R55" s="1" t="s">
        <v>0</v>
      </c>
      <c r="S55" s="25" t="s">
        <v>0</v>
      </c>
      <c r="T55" s="1" t="s">
        <v>0</v>
      </c>
      <c r="U55" s="12">
        <v>0</v>
      </c>
      <c r="V55" s="100">
        <v>625285.06</v>
      </c>
      <c r="W55" s="1" t="s">
        <v>0</v>
      </c>
      <c r="X55" s="1" t="s">
        <v>0</v>
      </c>
      <c r="Y55" s="1">
        <v>1</v>
      </c>
      <c r="Z55" s="1">
        <v>0.9420733477671042</v>
      </c>
      <c r="AA55" s="12">
        <v>19764753.492</v>
      </c>
      <c r="AB55" s="100">
        <v>966099.4</v>
      </c>
      <c r="AC55" s="1"/>
      <c r="AD55" s="1"/>
      <c r="AE55" s="1"/>
      <c r="AF55" s="1"/>
      <c r="AG55" s="1">
        <f t="shared" si="9"/>
        <v>0.9511200885763115</v>
      </c>
      <c r="AH55" s="1" t="s">
        <v>0</v>
      </c>
      <c r="AI55" s="12"/>
      <c r="AJ55" s="12">
        <v>0</v>
      </c>
      <c r="AK55" s="1" t="s">
        <v>0</v>
      </c>
      <c r="AL55" s="147" t="s">
        <v>0</v>
      </c>
      <c r="AM55" s="147" t="s">
        <v>0</v>
      </c>
      <c r="AN55" s="1">
        <v>1</v>
      </c>
      <c r="AO55" s="1" t="s">
        <v>0</v>
      </c>
      <c r="AP55" s="1" t="s">
        <v>0</v>
      </c>
      <c r="AQ55" s="1">
        <v>1</v>
      </c>
      <c r="AR55" s="1">
        <v>0.988895368000812</v>
      </c>
      <c r="AS55" s="12">
        <v>27665684.555999998</v>
      </c>
      <c r="AT55" s="12">
        <v>0</v>
      </c>
      <c r="AU55" s="1">
        <f>(AS55-AT55)/AS55</f>
        <v>1</v>
      </c>
      <c r="AV55" s="1">
        <v>0.9830730995641453</v>
      </c>
      <c r="AW55" s="12">
        <v>85787900.124</v>
      </c>
      <c r="AX55" s="12">
        <v>0</v>
      </c>
      <c r="AY55" s="23">
        <f t="shared" si="60"/>
        <v>1</v>
      </c>
      <c r="AZ55" s="1">
        <v>0.9463009846807531</v>
      </c>
      <c r="BA55" s="12">
        <v>28569272.544</v>
      </c>
      <c r="BB55" s="12">
        <v>185438.79</v>
      </c>
      <c r="BC55" s="1">
        <f t="shared" si="12"/>
        <v>0.9935091525444198</v>
      </c>
      <c r="BD55" s="1">
        <v>1</v>
      </c>
      <c r="BE55" s="147">
        <v>1</v>
      </c>
      <c r="BF55" s="1">
        <v>1</v>
      </c>
      <c r="BG55" s="1">
        <v>1</v>
      </c>
      <c r="BH55" s="1">
        <v>1</v>
      </c>
      <c r="BI55" s="147">
        <v>1</v>
      </c>
      <c r="BJ55" s="1">
        <v>1</v>
      </c>
      <c r="BK55" s="1">
        <v>1</v>
      </c>
      <c r="BL55" s="1">
        <v>1</v>
      </c>
      <c r="BM55" s="1">
        <v>1</v>
      </c>
      <c r="BN55" s="1">
        <v>1</v>
      </c>
      <c r="BO55" s="1">
        <v>0.9923969548851017</v>
      </c>
      <c r="BP55" s="12">
        <v>182354556.23999998</v>
      </c>
      <c r="BQ55" s="12">
        <f>((BB55)-134139.66)-51299.13</f>
        <v>0</v>
      </c>
      <c r="BR55" s="23">
        <f>(BP55-BQ55)/BP55</f>
        <v>1</v>
      </c>
      <c r="BS55" s="1">
        <v>1</v>
      </c>
      <c r="BT55" s="1">
        <v>1</v>
      </c>
      <c r="BU55" s="1">
        <v>1</v>
      </c>
      <c r="BV55" s="1">
        <v>1</v>
      </c>
      <c r="BW55" s="1">
        <v>1</v>
      </c>
      <c r="BX55" s="1">
        <v>1</v>
      </c>
      <c r="BY55" s="1">
        <v>1</v>
      </c>
      <c r="BZ55" s="1">
        <v>1</v>
      </c>
      <c r="CA55" s="1">
        <v>1</v>
      </c>
      <c r="CB55" s="12" t="e">
        <f>#REF!+C55+AX55+BQ55</f>
        <v>#REF!</v>
      </c>
      <c r="CC55" s="1">
        <v>1</v>
      </c>
      <c r="CD55" s="1">
        <v>1</v>
      </c>
      <c r="CE55" s="148">
        <v>1</v>
      </c>
      <c r="CF55" s="23">
        <v>1</v>
      </c>
      <c r="CG55" s="100">
        <v>0</v>
      </c>
      <c r="CH55" s="100">
        <v>40716871.224</v>
      </c>
      <c r="CI55" s="8">
        <f t="shared" si="61"/>
        <v>1</v>
      </c>
      <c r="CJ55" s="8">
        <v>1</v>
      </c>
      <c r="CK55" s="8">
        <v>1</v>
      </c>
      <c r="CL55" s="8">
        <v>1</v>
      </c>
      <c r="CM55" s="8">
        <v>1</v>
      </c>
      <c r="CN55" s="8">
        <v>1</v>
      </c>
      <c r="CO55" s="8">
        <v>1</v>
      </c>
      <c r="CP55" s="8">
        <v>1</v>
      </c>
      <c r="CQ55" s="8">
        <v>1</v>
      </c>
      <c r="CR55" s="8">
        <v>1</v>
      </c>
      <c r="CS55" s="8">
        <v>1</v>
      </c>
      <c r="CT55" s="8">
        <v>1</v>
      </c>
      <c r="CU55" s="176">
        <v>344054777.064</v>
      </c>
      <c r="CV55" s="26">
        <f t="shared" si="14"/>
        <v>1</v>
      </c>
      <c r="CW55" s="182">
        <v>1</v>
      </c>
      <c r="CX55" s="182">
        <v>1</v>
      </c>
      <c r="CY55" s="182">
        <f t="shared" si="15"/>
        <v>1</v>
      </c>
      <c r="CZ55" s="187">
        <v>51069907.331999995</v>
      </c>
      <c r="DA55" s="187">
        <v>0</v>
      </c>
      <c r="DB55" s="187">
        <v>23997723.623999998</v>
      </c>
      <c r="DC55" s="8">
        <f t="shared" si="62"/>
        <v>0.7572495843658275</v>
      </c>
      <c r="DD55" s="100">
        <v>51069907.331999995</v>
      </c>
      <c r="DE55" s="100">
        <v>5825457.384</v>
      </c>
      <c r="DF55" s="182" t="s">
        <v>0</v>
      </c>
      <c r="DG55" s="182" t="s">
        <v>0</v>
      </c>
      <c r="DH55" s="182" t="s">
        <v>0</v>
      </c>
      <c r="DI55" s="182" t="s">
        <v>0</v>
      </c>
      <c r="DJ55" s="182" t="s">
        <v>0</v>
      </c>
      <c r="DK55" s="182">
        <v>1</v>
      </c>
      <c r="DL55" s="182">
        <v>1</v>
      </c>
      <c r="DM55" s="8">
        <v>1</v>
      </c>
      <c r="DN55" s="26">
        <f t="shared" si="16"/>
        <v>1</v>
      </c>
      <c r="DO55" s="199">
        <v>102496286.064</v>
      </c>
      <c r="DP55" s="187">
        <v>0</v>
      </c>
      <c r="DQ55" s="238">
        <v>1</v>
      </c>
      <c r="DR55" s="238">
        <f t="shared" si="17"/>
        <v>0.7103628533869999</v>
      </c>
      <c r="DS55" s="223">
        <v>47620479.6</v>
      </c>
      <c r="DT55" s="187">
        <v>13792659.831686579</v>
      </c>
      <c r="DU55" s="238">
        <f t="shared" si="18"/>
        <v>0.756166202373</v>
      </c>
      <c r="DV55" s="229">
        <v>43224283.152</v>
      </c>
      <c r="DW55" s="187">
        <v>10539541.110656913</v>
      </c>
      <c r="DX55" s="238">
        <v>1</v>
      </c>
      <c r="DY55" s="238" t="s">
        <v>0</v>
      </c>
      <c r="DZ55" s="238" t="s">
        <v>0</v>
      </c>
      <c r="EA55" s="238" t="s">
        <v>0</v>
      </c>
      <c r="EB55" s="238" t="s">
        <v>0</v>
      </c>
      <c r="EC55" s="238" t="s">
        <v>0</v>
      </c>
      <c r="ED55" s="187">
        <v>0</v>
      </c>
      <c r="EE55" s="187"/>
      <c r="EF55" s="238">
        <f>(EH55-EG55)/EH55</f>
        <v>0.788925176927554</v>
      </c>
      <c r="EG55" s="187">
        <v>3454455.7459999993</v>
      </c>
      <c r="EH55" s="187">
        <v>16366024.595999999</v>
      </c>
      <c r="EI55" s="187">
        <v>84947187.336</v>
      </c>
      <c r="EJ55" s="238">
        <f t="shared" si="21"/>
        <v>0.9900000000866421</v>
      </c>
      <c r="EK55" s="187">
        <v>849471.8659999967</v>
      </c>
      <c r="EL55" s="187">
        <v>75692785.272</v>
      </c>
      <c r="EM55" s="26">
        <f t="shared" si="63"/>
        <v>0.6909404808406004</v>
      </c>
      <c r="EN55" s="187">
        <v>23393575.82</v>
      </c>
      <c r="EO55" s="238">
        <f t="shared" si="23"/>
        <v>0.9691148729621796</v>
      </c>
      <c r="EP55" s="187">
        <v>10225114.39</v>
      </c>
      <c r="EQ55" s="187">
        <v>331069202.904</v>
      </c>
      <c r="ER55" s="238">
        <f t="shared" si="64"/>
        <v>0.9691148729621796</v>
      </c>
      <c r="ES55" s="238">
        <f t="shared" si="65"/>
        <v>1</v>
      </c>
      <c r="ET55" s="187">
        <v>0</v>
      </c>
      <c r="EU55" s="187">
        <v>79965518.472</v>
      </c>
      <c r="EV55" s="187">
        <v>56243074.572000004</v>
      </c>
      <c r="EW55" s="238">
        <f t="shared" si="26"/>
        <v>1.0000000000355598</v>
      </c>
      <c r="EX55" s="187">
        <v>-0.0020000003278255463</v>
      </c>
      <c r="EY55" s="187">
        <v>72063099.708</v>
      </c>
      <c r="EZ55" s="238">
        <f t="shared" si="66"/>
        <v>1</v>
      </c>
      <c r="FA55" s="187">
        <v>0</v>
      </c>
      <c r="FB55" s="187">
        <v>51812304.684</v>
      </c>
      <c r="FC55" s="238">
        <f t="shared" si="67"/>
        <v>1</v>
      </c>
      <c r="FD55" s="187">
        <v>0</v>
      </c>
      <c r="FE55" s="26">
        <v>1</v>
      </c>
      <c r="FF55" s="26" t="s">
        <v>0</v>
      </c>
      <c r="FG55" s="26" t="s">
        <v>0</v>
      </c>
      <c r="FH55" s="26" t="s">
        <v>0</v>
      </c>
      <c r="FI55" s="187">
        <v>1.6763806343078613E-08</v>
      </c>
      <c r="FJ55" s="187">
        <v>0</v>
      </c>
      <c r="FK55" s="26" t="s">
        <v>0</v>
      </c>
      <c r="FL55" s="26">
        <v>1</v>
      </c>
      <c r="FM55" s="26">
        <v>1</v>
      </c>
      <c r="FN55" s="26">
        <f t="shared" si="68"/>
        <v>1</v>
      </c>
      <c r="FO55" s="187">
        <v>0</v>
      </c>
      <c r="FP55" s="187">
        <v>78760739.052</v>
      </c>
      <c r="FQ55" s="26">
        <f t="shared" si="34"/>
        <v>1.00000000000422</v>
      </c>
      <c r="FR55" s="187">
        <f t="shared" si="53"/>
        <v>-0.001999983564019203</v>
      </c>
      <c r="FS55" s="187">
        <v>473924072.83199996</v>
      </c>
      <c r="FT55" s="238">
        <f t="shared" si="35"/>
        <v>0.9999996713356465</v>
      </c>
      <c r="FU55" s="187">
        <v>25.39</v>
      </c>
      <c r="FV55" s="187">
        <v>77252065.008</v>
      </c>
      <c r="FW55" s="238">
        <v>1</v>
      </c>
      <c r="FX55" s="238">
        <v>1</v>
      </c>
      <c r="FY55" s="26">
        <f t="shared" si="58"/>
        <v>0.9698675915918618</v>
      </c>
      <c r="FZ55" s="187">
        <v>60534618.252</v>
      </c>
      <c r="GA55" s="187">
        <v>1824053.84</v>
      </c>
      <c r="GB55" s="187">
        <v>19239979.23471248</v>
      </c>
      <c r="GC55" s="26">
        <f>(GD55-GE55)/GD55</f>
        <v>0.991505528109</v>
      </c>
      <c r="GD55" s="100">
        <v>56138276.124000005</v>
      </c>
      <c r="GE55" s="100">
        <v>476865.00854451954</v>
      </c>
      <c r="GF55" s="26" t="s">
        <v>0</v>
      </c>
      <c r="GG55" s="26" t="s">
        <v>0</v>
      </c>
      <c r="GH55" s="26" t="s">
        <v>0</v>
      </c>
      <c r="GI55" s="26" t="s">
        <v>0</v>
      </c>
      <c r="GJ55" s="26" t="s">
        <v>0</v>
      </c>
      <c r="GK55" s="26" t="s">
        <v>0</v>
      </c>
      <c r="GL55" s="26"/>
      <c r="GM55" s="100">
        <v>73023334.97999999</v>
      </c>
      <c r="GN55" s="100">
        <v>1455813.499999985</v>
      </c>
      <c r="GO55" s="26">
        <f>(GP55-GQ55)/GP55</f>
        <v>0.9936162046134022</v>
      </c>
      <c r="GP55" s="100">
        <v>588483419.508</v>
      </c>
      <c r="GQ55" s="187">
        <f t="shared" si="54"/>
        <v>3756757.7385445046</v>
      </c>
      <c r="GR55" s="26">
        <f>(GS55-GT55)/GS55</f>
        <v>0.8837325272300084</v>
      </c>
      <c r="GS55" s="100">
        <v>100093165.58399999</v>
      </c>
      <c r="GT55" s="100">
        <v>11637579.403999984</v>
      </c>
      <c r="GU55" s="26" t="s">
        <v>0</v>
      </c>
      <c r="GV55" s="26" t="s">
        <v>0</v>
      </c>
      <c r="GW55" s="291">
        <v>99518090.436</v>
      </c>
      <c r="GX55" s="26">
        <f>(GW55-GY55)/GW55</f>
        <v>0.9066948672817275</v>
      </c>
      <c r="GY55" s="100">
        <v>9285548.636000022</v>
      </c>
      <c r="GZ55" s="100">
        <v>93805209.912</v>
      </c>
      <c r="HA55" s="26">
        <f>(GZ55-HB55)/GZ55</f>
        <v>0.9431828468056316</v>
      </c>
      <c r="HB55" s="100">
        <v>5329744.981999993</v>
      </c>
      <c r="HC55" s="26" t="s">
        <v>0</v>
      </c>
      <c r="HD55" s="26" t="s">
        <v>0</v>
      </c>
      <c r="HE55" s="26" t="s">
        <v>0</v>
      </c>
      <c r="HF55" s="26" t="s">
        <v>0</v>
      </c>
      <c r="HG55" s="26" t="s">
        <v>0</v>
      </c>
      <c r="HH55" s="26" t="s">
        <v>0</v>
      </c>
      <c r="HI55" s="26" t="s">
        <v>0</v>
      </c>
      <c r="HJ55" s="26">
        <f t="shared" si="6"/>
        <v>0.9751831484162051</v>
      </c>
      <c r="HK55" s="187">
        <v>1057864771.176</v>
      </c>
      <c r="HL55" s="187">
        <f>GT55+GY55+HB55</f>
        <v>26252873.022</v>
      </c>
      <c r="HM55" s="26">
        <v>1</v>
      </c>
      <c r="HN55" s="187"/>
      <c r="HO55" s="26" t="s">
        <v>0</v>
      </c>
      <c r="HP55" s="26" t="s">
        <v>0</v>
      </c>
      <c r="HQ55" s="26" t="s">
        <v>0</v>
      </c>
      <c r="HR55" s="26" t="s">
        <v>0</v>
      </c>
      <c r="HS55" s="26" t="s">
        <v>0</v>
      </c>
      <c r="HT55" s="26" t="s">
        <v>0</v>
      </c>
      <c r="HU55" s="26" t="s">
        <v>0</v>
      </c>
      <c r="HV55" s="26" t="s">
        <v>0</v>
      </c>
      <c r="HW55" s="26" t="s">
        <v>0</v>
      </c>
      <c r="HX55" s="26" t="s">
        <v>0</v>
      </c>
      <c r="HY55" s="26" t="s">
        <v>0</v>
      </c>
      <c r="HZ55" s="187">
        <v>0</v>
      </c>
      <c r="IA55" s="187"/>
      <c r="IB55" s="187">
        <v>0</v>
      </c>
      <c r="IC55" s="26" t="s">
        <v>0</v>
      </c>
      <c r="ID55" s="26" t="s">
        <v>0</v>
      </c>
      <c r="IE55" s="187"/>
      <c r="IF55" s="187"/>
      <c r="IG55" s="26" t="s">
        <v>0</v>
      </c>
      <c r="IH55" s="26" t="s">
        <v>0</v>
      </c>
      <c r="IJ55" s="187"/>
      <c r="IK55" s="26" t="s">
        <v>0</v>
      </c>
    </row>
    <row r="56" spans="1:245" ht="15">
      <c r="A56" s="33" t="s">
        <v>79</v>
      </c>
      <c r="B56" s="153">
        <v>0</v>
      </c>
      <c r="C56" s="153">
        <v>0</v>
      </c>
      <c r="D56" s="1"/>
      <c r="E56" s="23"/>
      <c r="F56" s="25" t="s">
        <v>0</v>
      </c>
      <c r="G56" s="1" t="s">
        <v>0</v>
      </c>
      <c r="H56" s="1" t="s">
        <v>0</v>
      </c>
      <c r="I56" s="1" t="s">
        <v>0</v>
      </c>
      <c r="J56" s="1" t="s">
        <v>0</v>
      </c>
      <c r="K56" s="1" t="s">
        <v>0</v>
      </c>
      <c r="L56" s="1" t="s">
        <v>0</v>
      </c>
      <c r="M56" s="1" t="s">
        <v>0</v>
      </c>
      <c r="N56" s="1" t="s">
        <v>0</v>
      </c>
      <c r="O56" s="1" t="s">
        <v>0</v>
      </c>
      <c r="P56" s="1" t="s">
        <v>0</v>
      </c>
      <c r="Q56" s="1" t="s">
        <v>0</v>
      </c>
      <c r="R56" s="1" t="s">
        <v>0</v>
      </c>
      <c r="S56" s="25" t="s">
        <v>0</v>
      </c>
      <c r="T56" s="1" t="s">
        <v>0</v>
      </c>
      <c r="U56" s="12" t="s">
        <v>0</v>
      </c>
      <c r="V56" s="100" t="s">
        <v>0</v>
      </c>
      <c r="W56" s="1" t="s">
        <v>0</v>
      </c>
      <c r="X56" s="1" t="s">
        <v>0</v>
      </c>
      <c r="Y56" s="1" t="s">
        <v>0</v>
      </c>
      <c r="Z56" s="1" t="s">
        <v>0</v>
      </c>
      <c r="AA56" s="12" t="s">
        <v>0</v>
      </c>
      <c r="AB56" s="100" t="s">
        <v>0</v>
      </c>
      <c r="AC56" s="1"/>
      <c r="AD56" s="1"/>
      <c r="AE56" s="1"/>
      <c r="AF56" s="1"/>
      <c r="AG56" s="1" t="s">
        <v>0</v>
      </c>
      <c r="AH56" s="1" t="s">
        <v>0</v>
      </c>
      <c r="AI56" s="12" t="s">
        <v>0</v>
      </c>
      <c r="AJ56" s="12" t="s">
        <v>0</v>
      </c>
      <c r="AK56" s="1"/>
      <c r="AL56" s="147"/>
      <c r="AM56" s="147"/>
      <c r="AN56" s="1"/>
      <c r="AO56" s="1"/>
      <c r="AP56" s="1" t="s">
        <v>0</v>
      </c>
      <c r="AQ56" s="1" t="s">
        <v>0</v>
      </c>
      <c r="AR56" s="1" t="s">
        <v>0</v>
      </c>
      <c r="AS56" s="12" t="s">
        <v>0</v>
      </c>
      <c r="AT56" s="12" t="s">
        <v>0</v>
      </c>
      <c r="AU56" s="1" t="s">
        <v>0</v>
      </c>
      <c r="AV56" s="1" t="s">
        <v>0</v>
      </c>
      <c r="AW56" s="12" t="s">
        <v>0</v>
      </c>
      <c r="AX56" s="12">
        <v>0</v>
      </c>
      <c r="AY56" s="23" t="s">
        <v>0</v>
      </c>
      <c r="AZ56" s="1">
        <v>0.9463009846807531</v>
      </c>
      <c r="BA56" s="12">
        <v>3867764.8079999997</v>
      </c>
      <c r="BB56" s="12">
        <v>0</v>
      </c>
      <c r="BC56" s="1">
        <f t="shared" si="12"/>
        <v>1</v>
      </c>
      <c r="BD56" s="1"/>
      <c r="BE56" s="147">
        <v>1</v>
      </c>
      <c r="BF56" s="1">
        <v>1</v>
      </c>
      <c r="BG56" s="1" t="s">
        <v>0</v>
      </c>
      <c r="BH56" s="1" t="s">
        <v>0</v>
      </c>
      <c r="BI56" s="147" t="s">
        <v>0</v>
      </c>
      <c r="BJ56" s="1" t="s">
        <v>0</v>
      </c>
      <c r="BK56" s="1">
        <v>1</v>
      </c>
      <c r="BL56" s="1">
        <v>1</v>
      </c>
      <c r="BM56" s="1">
        <v>1</v>
      </c>
      <c r="BN56" s="1">
        <v>1</v>
      </c>
      <c r="BO56" s="1">
        <v>0.9935167690450022</v>
      </c>
      <c r="BP56" s="12">
        <v>28951662.41999999</v>
      </c>
      <c r="BQ56" s="12">
        <f>BB56</f>
        <v>0</v>
      </c>
      <c r="BR56" s="23">
        <f>(BP56-BQ56)/BP56</f>
        <v>1</v>
      </c>
      <c r="BS56" s="1">
        <v>1</v>
      </c>
      <c r="BT56" s="1">
        <v>1</v>
      </c>
      <c r="BU56" s="1">
        <v>1</v>
      </c>
      <c r="BV56" s="1">
        <v>1</v>
      </c>
      <c r="BW56" s="1">
        <v>1</v>
      </c>
      <c r="BX56" s="1">
        <v>1</v>
      </c>
      <c r="BY56" s="1">
        <v>1</v>
      </c>
      <c r="BZ56" s="1">
        <v>1</v>
      </c>
      <c r="CA56" s="1">
        <v>1</v>
      </c>
      <c r="CB56" s="12" t="e">
        <f>#REF!+C56+AX56+BQ56</f>
        <v>#REF!</v>
      </c>
      <c r="CC56" s="1">
        <v>1</v>
      </c>
      <c r="CD56" s="1">
        <v>1</v>
      </c>
      <c r="CE56" s="148">
        <v>1</v>
      </c>
      <c r="CF56" s="23">
        <v>1</v>
      </c>
      <c r="CG56" s="100">
        <v>0.003999999491497874</v>
      </c>
      <c r="CH56" s="100">
        <v>9598176.384</v>
      </c>
      <c r="CI56" s="8">
        <f t="shared" si="61"/>
        <v>0.9999999995832543</v>
      </c>
      <c r="CJ56" s="8">
        <v>1</v>
      </c>
      <c r="CK56" s="8">
        <v>1</v>
      </c>
      <c r="CL56" s="8">
        <v>1</v>
      </c>
      <c r="CM56" s="8">
        <v>1</v>
      </c>
      <c r="CN56" s="8">
        <v>1</v>
      </c>
      <c r="CO56" s="8">
        <v>1</v>
      </c>
      <c r="CP56" s="8">
        <v>1</v>
      </c>
      <c r="CQ56" s="8">
        <v>1</v>
      </c>
      <c r="CR56" s="8">
        <v>1</v>
      </c>
      <c r="CS56" s="8">
        <v>1</v>
      </c>
      <c r="CT56" s="8">
        <v>1</v>
      </c>
      <c r="CU56" s="176">
        <v>90466259.79600002</v>
      </c>
      <c r="CV56" s="26">
        <f t="shared" si="14"/>
        <v>0.9999999999557847</v>
      </c>
      <c r="CW56" s="182">
        <v>1</v>
      </c>
      <c r="CX56" s="182">
        <v>1</v>
      </c>
      <c r="CY56" s="182">
        <f t="shared" si="15"/>
        <v>1</v>
      </c>
      <c r="CZ56" s="187">
        <v>12343978.476</v>
      </c>
      <c r="DA56" s="187">
        <v>0</v>
      </c>
      <c r="DB56" s="187">
        <v>9598977.084</v>
      </c>
      <c r="DC56" s="8">
        <f t="shared" si="62"/>
        <v>0.9999999995832889</v>
      </c>
      <c r="DD56" s="100">
        <v>12343978.476</v>
      </c>
      <c r="DE56" s="100">
        <v>0.0040000006556510925</v>
      </c>
      <c r="DF56" s="182">
        <v>1</v>
      </c>
      <c r="DG56" s="182">
        <v>1</v>
      </c>
      <c r="DH56" s="182">
        <v>1</v>
      </c>
      <c r="DI56" s="182">
        <v>1</v>
      </c>
      <c r="DJ56" s="182">
        <v>1</v>
      </c>
      <c r="DK56" s="182">
        <v>1</v>
      </c>
      <c r="DL56" s="182">
        <v>1</v>
      </c>
      <c r="DM56" s="8">
        <v>1</v>
      </c>
      <c r="DN56" s="26"/>
      <c r="DO56" s="199">
        <v>172502297.38799998</v>
      </c>
      <c r="DP56" s="187">
        <v>0</v>
      </c>
      <c r="DQ56" s="238">
        <v>1</v>
      </c>
      <c r="DR56" s="238">
        <f t="shared" si="17"/>
        <v>0.710362853387</v>
      </c>
      <c r="DS56" s="223">
        <v>9650633.604</v>
      </c>
      <c r="DT56" s="187">
        <v>2795181.9800700927</v>
      </c>
      <c r="DU56" s="238">
        <f t="shared" si="18"/>
        <v>0.756166202373</v>
      </c>
      <c r="DV56" s="229">
        <v>10056967.5</v>
      </c>
      <c r="DW56" s="187">
        <v>2452228.5781363156</v>
      </c>
      <c r="DX56" s="238">
        <v>1</v>
      </c>
      <c r="DY56" s="238" t="s">
        <v>0</v>
      </c>
      <c r="DZ56" s="238">
        <v>1</v>
      </c>
      <c r="EA56" s="238" t="s">
        <v>0</v>
      </c>
      <c r="EB56" s="238" t="s">
        <v>0</v>
      </c>
      <c r="EC56" s="238" t="s">
        <v>0</v>
      </c>
      <c r="ED56" s="187">
        <v>0</v>
      </c>
      <c r="EE56" s="187"/>
      <c r="EF56" s="238">
        <f>(EH56-EG56)/EH56</f>
        <v>0.7889251761859647</v>
      </c>
      <c r="EG56" s="187">
        <v>1891690.0519999983</v>
      </c>
      <c r="EH56" s="187">
        <v>8962177.571999999</v>
      </c>
      <c r="EI56" s="187">
        <v>13926280.62</v>
      </c>
      <c r="EJ56" s="238">
        <f t="shared" si="21"/>
        <v>0.9899999997271346</v>
      </c>
      <c r="EK56" s="187">
        <v>139262.81000000052</v>
      </c>
      <c r="EL56" s="187">
        <v>17672121.06</v>
      </c>
      <c r="EM56" s="26">
        <f t="shared" si="63"/>
        <v>0.690940480689532</v>
      </c>
      <c r="EN56" s="187">
        <v>5461737.239999998</v>
      </c>
      <c r="EO56" s="238">
        <f t="shared" si="23"/>
        <v>1</v>
      </c>
      <c r="EP56" s="187">
        <v>0</v>
      </c>
      <c r="EQ56" s="187">
        <v>78726396.468</v>
      </c>
      <c r="ER56" s="238">
        <f t="shared" si="64"/>
        <v>1</v>
      </c>
      <c r="ES56" s="238">
        <v>1</v>
      </c>
      <c r="ET56" s="187">
        <v>0</v>
      </c>
      <c r="EU56" s="187">
        <v>20042113.547999997</v>
      </c>
      <c r="EV56" s="187">
        <v>18265438.248</v>
      </c>
      <c r="EW56" s="238">
        <v>1</v>
      </c>
      <c r="EX56" s="187">
        <v>0</v>
      </c>
      <c r="EY56" s="187">
        <v>32803320.108</v>
      </c>
      <c r="EZ56" s="238">
        <v>1</v>
      </c>
      <c r="FA56" s="187">
        <v>0</v>
      </c>
      <c r="FB56" s="187">
        <v>11333163.468</v>
      </c>
      <c r="FC56" s="238">
        <v>1</v>
      </c>
      <c r="FD56" s="187">
        <v>0</v>
      </c>
      <c r="FE56" s="26" t="s">
        <v>0</v>
      </c>
      <c r="FF56" s="26">
        <v>1</v>
      </c>
      <c r="FG56" s="26">
        <v>1</v>
      </c>
      <c r="FH56" s="26">
        <v>1</v>
      </c>
      <c r="FI56" s="187">
        <v>0</v>
      </c>
      <c r="FJ56" s="187">
        <v>9154761.864</v>
      </c>
      <c r="FK56" s="26">
        <v>1</v>
      </c>
      <c r="FL56" s="26">
        <v>1</v>
      </c>
      <c r="FM56" s="26">
        <v>1</v>
      </c>
      <c r="FN56" s="26">
        <v>1</v>
      </c>
      <c r="FO56" s="187">
        <v>0</v>
      </c>
      <c r="FP56" s="187">
        <v>23227217.82</v>
      </c>
      <c r="FQ56" s="26">
        <f t="shared" si="34"/>
        <v>1</v>
      </c>
      <c r="FR56" s="187">
        <f>SUM(FO56,FI56,FD56,FA56,EX56,ET56)</f>
        <v>0</v>
      </c>
      <c r="FS56" s="187">
        <v>179391490.608</v>
      </c>
      <c r="FT56" s="238">
        <f t="shared" si="35"/>
        <v>0.9837698924226329</v>
      </c>
      <c r="FU56" s="187">
        <v>269729.47</v>
      </c>
      <c r="FV56" s="187">
        <v>16619080.847999997</v>
      </c>
      <c r="FW56" s="238">
        <v>1</v>
      </c>
      <c r="FX56" s="238">
        <v>1</v>
      </c>
      <c r="FY56" s="26">
        <f t="shared" si="58"/>
        <v>0.887270225835</v>
      </c>
      <c r="FZ56" s="187">
        <v>11877326.052000001</v>
      </c>
      <c r="GA56" s="187">
        <v>1338928.2835260313</v>
      </c>
      <c r="GB56" s="187">
        <v>4009941.24752602</v>
      </c>
      <c r="GC56" s="26">
        <f>(GD56-GE56)/GD56</f>
        <v>0.991505528109</v>
      </c>
      <c r="GD56" s="100">
        <v>272040.312</v>
      </c>
      <c r="GE56" s="100">
        <v>2310.83878350287</v>
      </c>
      <c r="GF56" s="26" t="s">
        <v>0</v>
      </c>
      <c r="GG56" s="26" t="s">
        <v>0</v>
      </c>
      <c r="GH56" s="26" t="s">
        <v>0</v>
      </c>
      <c r="GI56" s="26" t="s">
        <v>0</v>
      </c>
      <c r="GJ56" s="26" t="s">
        <v>0</v>
      </c>
      <c r="GK56" s="26" t="s">
        <v>0</v>
      </c>
      <c r="GL56" s="26"/>
      <c r="GM56" s="100"/>
      <c r="GN56" s="100">
        <v>0</v>
      </c>
      <c r="GO56" s="26">
        <f t="shared" si="38"/>
        <v>0.9790578516243987</v>
      </c>
      <c r="GP56" s="100">
        <v>76924705.308</v>
      </c>
      <c r="GQ56" s="187">
        <f t="shared" si="54"/>
        <v>1610968.592309534</v>
      </c>
      <c r="GR56" s="26" t="s">
        <v>0</v>
      </c>
      <c r="GS56" s="100"/>
      <c r="GT56" s="100">
        <v>0</v>
      </c>
      <c r="GU56" s="26" t="s">
        <v>0</v>
      </c>
      <c r="GV56" s="26" t="s">
        <v>0</v>
      </c>
      <c r="GW56" s="291"/>
      <c r="GX56" s="26" t="s">
        <v>0</v>
      </c>
      <c r="GY56" s="100">
        <v>0</v>
      </c>
      <c r="GZ56" s="100"/>
      <c r="HA56" s="26" t="s">
        <v>0</v>
      </c>
      <c r="HB56" s="100">
        <v>0</v>
      </c>
      <c r="HC56" s="26" t="s">
        <v>0</v>
      </c>
      <c r="HD56" s="26" t="s">
        <v>0</v>
      </c>
      <c r="HE56" s="26" t="s">
        <v>0</v>
      </c>
      <c r="HF56" s="26" t="s">
        <v>0</v>
      </c>
      <c r="HG56" s="26" t="s">
        <v>0</v>
      </c>
      <c r="HH56" s="26" t="s">
        <v>0</v>
      </c>
      <c r="HI56" s="26" t="s">
        <v>0</v>
      </c>
      <c r="HJ56" s="26" t="s">
        <v>0</v>
      </c>
      <c r="HK56" s="187">
        <v>0</v>
      </c>
      <c r="HL56" s="187">
        <f t="shared" si="55"/>
        <v>0</v>
      </c>
      <c r="HM56" s="26" t="s">
        <v>0</v>
      </c>
      <c r="HN56" s="187"/>
      <c r="HO56" s="26" t="s">
        <v>0</v>
      </c>
      <c r="HP56" s="26" t="s">
        <v>0</v>
      </c>
      <c r="HQ56" s="26" t="s">
        <v>0</v>
      </c>
      <c r="HR56" s="26" t="s">
        <v>0</v>
      </c>
      <c r="HS56" s="26" t="s">
        <v>0</v>
      </c>
      <c r="HT56" s="26" t="s">
        <v>0</v>
      </c>
      <c r="HU56" s="26" t="s">
        <v>0</v>
      </c>
      <c r="HV56" s="26" t="s">
        <v>0</v>
      </c>
      <c r="HW56" s="26">
        <v>1</v>
      </c>
      <c r="HX56" s="26">
        <v>1</v>
      </c>
      <c r="HY56" s="26">
        <f>(HZ56-IA56)/HZ56</f>
        <v>1</v>
      </c>
      <c r="HZ56" s="187">
        <v>5268415.1280000005</v>
      </c>
      <c r="IA56" s="187"/>
      <c r="IB56" s="187">
        <v>13166986.595999999</v>
      </c>
      <c r="IC56" s="26">
        <f>(IB56-IA56)/IB56</f>
        <v>1</v>
      </c>
      <c r="ID56" s="26">
        <f>(IE56-IF56)/IE56</f>
        <v>0.9699992144960933</v>
      </c>
      <c r="IE56" s="187">
        <v>1418808.984</v>
      </c>
      <c r="IF56" s="187">
        <v>42565.383999999845</v>
      </c>
      <c r="IG56" s="26">
        <v>1</v>
      </c>
      <c r="IH56" s="26">
        <f>(II56-IJ56)/II56</f>
        <v>0.9198722811712274</v>
      </c>
      <c r="II56" s="7">
        <v>1248360.336</v>
      </c>
      <c r="IJ56" s="187">
        <v>100028.26600000006</v>
      </c>
      <c r="IK56" s="26">
        <v>1</v>
      </c>
    </row>
    <row r="57" spans="1:245" ht="15">
      <c r="A57" s="10" t="s">
        <v>108</v>
      </c>
      <c r="B57" s="153">
        <v>0</v>
      </c>
      <c r="C57" s="153">
        <v>0</v>
      </c>
      <c r="D57" s="1"/>
      <c r="E57" s="23"/>
      <c r="F57" s="25" t="s"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5" t="s">
        <v>0</v>
      </c>
      <c r="T57" s="1" t="s">
        <v>0</v>
      </c>
      <c r="U57" s="12">
        <v>0</v>
      </c>
      <c r="V57" s="100" t="s">
        <v>0</v>
      </c>
      <c r="W57" s="1" t="s">
        <v>0</v>
      </c>
      <c r="X57" s="1" t="s">
        <v>0</v>
      </c>
      <c r="Y57" s="1" t="s">
        <v>0</v>
      </c>
      <c r="Z57" s="1" t="s">
        <v>0</v>
      </c>
      <c r="AA57" s="12"/>
      <c r="AB57" s="100" t="s">
        <v>0</v>
      </c>
      <c r="AC57" s="1" t="s">
        <v>0</v>
      </c>
      <c r="AD57" s="1" t="s">
        <v>0</v>
      </c>
      <c r="AE57" s="1" t="s">
        <v>0</v>
      </c>
      <c r="AF57" s="1" t="s">
        <v>0</v>
      </c>
      <c r="AG57" s="1" t="s">
        <v>0</v>
      </c>
      <c r="AH57" s="1" t="s">
        <v>0</v>
      </c>
      <c r="AI57" s="1" t="s">
        <v>0</v>
      </c>
      <c r="AJ57" s="1" t="s">
        <v>0</v>
      </c>
      <c r="AK57" s="1" t="s">
        <v>0</v>
      </c>
      <c r="AL57" s="147" t="s">
        <v>0</v>
      </c>
      <c r="AM57" s="147" t="s">
        <v>0</v>
      </c>
      <c r="AN57" s="1" t="s">
        <v>0</v>
      </c>
      <c r="AO57" s="1" t="s">
        <v>0</v>
      </c>
      <c r="AP57" s="1" t="s">
        <v>0</v>
      </c>
      <c r="AQ57" s="1" t="s">
        <v>0</v>
      </c>
      <c r="AR57" s="1" t="s">
        <v>0</v>
      </c>
      <c r="AS57" s="12"/>
      <c r="AT57" s="12" t="s">
        <v>0</v>
      </c>
      <c r="AU57" s="1" t="s">
        <v>0</v>
      </c>
      <c r="AV57" s="1" t="s">
        <v>0</v>
      </c>
      <c r="AW57" s="12"/>
      <c r="AX57" s="12">
        <v>0</v>
      </c>
      <c r="AY57" s="23" t="s">
        <v>0</v>
      </c>
      <c r="AZ57" s="1" t="s">
        <v>0</v>
      </c>
      <c r="BA57" s="12"/>
      <c r="BB57" s="12" t="s">
        <v>0</v>
      </c>
      <c r="BC57" s="1" t="s">
        <v>0</v>
      </c>
      <c r="BD57" s="1" t="s">
        <v>0</v>
      </c>
      <c r="BE57" s="147" t="s">
        <v>0</v>
      </c>
      <c r="BF57" s="1" t="s">
        <v>0</v>
      </c>
      <c r="BG57" s="1" t="s">
        <v>0</v>
      </c>
      <c r="BH57" s="1" t="s">
        <v>0</v>
      </c>
      <c r="BI57" s="147" t="s">
        <v>0</v>
      </c>
      <c r="BJ57" s="1">
        <v>1</v>
      </c>
      <c r="BK57" s="1">
        <v>1</v>
      </c>
      <c r="BL57" s="1">
        <v>1</v>
      </c>
      <c r="BM57" s="1">
        <v>1</v>
      </c>
      <c r="BN57" s="1">
        <v>1</v>
      </c>
      <c r="BO57" s="1">
        <v>0.9999999999161737</v>
      </c>
      <c r="BP57" s="12">
        <v>47717742.3</v>
      </c>
      <c r="BQ57" s="12">
        <v>0</v>
      </c>
      <c r="BR57" s="23"/>
      <c r="BS57" s="1">
        <v>1</v>
      </c>
      <c r="BT57" s="1">
        <v>1</v>
      </c>
      <c r="BU57" s="1">
        <v>1</v>
      </c>
      <c r="BV57" s="1">
        <v>1</v>
      </c>
      <c r="BW57" s="1" t="s">
        <v>0</v>
      </c>
      <c r="BX57" s="1" t="s">
        <v>0</v>
      </c>
      <c r="BY57" s="1" t="s">
        <v>0</v>
      </c>
      <c r="BZ57" s="1" t="s">
        <v>0</v>
      </c>
      <c r="CA57" s="1" t="s">
        <v>0</v>
      </c>
      <c r="CB57" s="12"/>
      <c r="CC57" s="1">
        <v>1</v>
      </c>
      <c r="CD57" s="1">
        <v>1</v>
      </c>
      <c r="CE57" s="148">
        <v>1</v>
      </c>
      <c r="CF57" s="23">
        <v>1</v>
      </c>
      <c r="CG57" s="100">
        <v>0</v>
      </c>
      <c r="CH57" s="100">
        <v>12451200</v>
      </c>
      <c r="CI57" s="8">
        <f t="shared" si="61"/>
        <v>1</v>
      </c>
      <c r="CJ57" s="8">
        <v>1</v>
      </c>
      <c r="CK57" s="8">
        <v>1</v>
      </c>
      <c r="CL57" s="8">
        <v>1</v>
      </c>
      <c r="CM57" s="8">
        <v>1</v>
      </c>
      <c r="CN57" s="8">
        <v>1</v>
      </c>
      <c r="CO57" s="8">
        <v>1</v>
      </c>
      <c r="CP57" s="8">
        <v>1</v>
      </c>
      <c r="CQ57" s="8">
        <v>1</v>
      </c>
      <c r="CR57" s="8">
        <v>1</v>
      </c>
      <c r="CS57" s="8">
        <v>1</v>
      </c>
      <c r="CT57" s="8">
        <v>1</v>
      </c>
      <c r="CU57" s="176">
        <v>182847653.43600002</v>
      </c>
      <c r="CV57" s="26">
        <f t="shared" si="14"/>
        <v>1</v>
      </c>
      <c r="CW57" s="182">
        <v>1</v>
      </c>
      <c r="CX57" s="182">
        <v>1</v>
      </c>
      <c r="CY57" s="182">
        <f t="shared" si="15"/>
        <v>0.99999998865068</v>
      </c>
      <c r="CZ57" s="187">
        <v>17622201.072</v>
      </c>
      <c r="DA57" s="187">
        <v>0.20000000001164153</v>
      </c>
      <c r="DB57" s="187">
        <v>11329636.356</v>
      </c>
      <c r="DC57" s="8">
        <f t="shared" si="62"/>
        <v>0.7572495842248723</v>
      </c>
      <c r="DD57" s="100">
        <v>17622201.072</v>
      </c>
      <c r="DE57" s="100">
        <v>2750273.936000002</v>
      </c>
      <c r="DF57" s="182">
        <v>1</v>
      </c>
      <c r="DG57" s="182">
        <v>1</v>
      </c>
      <c r="DH57" s="182">
        <v>1</v>
      </c>
      <c r="DI57" s="182">
        <v>1</v>
      </c>
      <c r="DJ57" s="182">
        <v>1</v>
      </c>
      <c r="DK57" s="182">
        <v>1</v>
      </c>
      <c r="DL57" s="182">
        <v>1</v>
      </c>
      <c r="DM57" s="8">
        <v>1</v>
      </c>
      <c r="DN57" s="26">
        <f t="shared" si="16"/>
        <v>1</v>
      </c>
      <c r="DO57" s="199">
        <v>174097465.93199998</v>
      </c>
      <c r="DP57" s="187">
        <v>0</v>
      </c>
      <c r="DQ57" s="238">
        <v>1</v>
      </c>
      <c r="DR57" s="238">
        <f t="shared" si="17"/>
        <v>0.710362853387</v>
      </c>
      <c r="DS57" s="223">
        <v>16142797.2</v>
      </c>
      <c r="DT57" s="187">
        <v>4675553.7193603255</v>
      </c>
      <c r="DU57" s="238">
        <f t="shared" si="18"/>
        <v>0.756166202373</v>
      </c>
      <c r="DV57" s="229">
        <v>9815967.372</v>
      </c>
      <c r="DW57" s="187">
        <v>2393464.601697482</v>
      </c>
      <c r="DX57" s="238">
        <v>1</v>
      </c>
      <c r="DY57" s="238">
        <v>1</v>
      </c>
      <c r="DZ57" s="238">
        <v>1</v>
      </c>
      <c r="EA57" s="238" t="s">
        <v>0</v>
      </c>
      <c r="EB57" s="238" t="s">
        <v>0</v>
      </c>
      <c r="EC57" s="238" t="s">
        <v>0</v>
      </c>
      <c r="ED57" s="187">
        <v>0</v>
      </c>
      <c r="EE57" s="187"/>
      <c r="EF57" s="238" t="s">
        <v>0</v>
      </c>
      <c r="EG57" s="187">
        <v>0</v>
      </c>
      <c r="EH57" s="187"/>
      <c r="EI57" s="187">
        <v>2206603.008</v>
      </c>
      <c r="EJ57" s="238">
        <f t="shared" si="21"/>
        <v>0.9900000009426254</v>
      </c>
      <c r="EK57" s="187">
        <v>22066.027999999933</v>
      </c>
      <c r="EL57" s="187">
        <v>9690565.884</v>
      </c>
      <c r="EM57" s="26">
        <f t="shared" si="63"/>
        <v>0.6909404810977084</v>
      </c>
      <c r="EN57" s="187">
        <v>2994961.63</v>
      </c>
      <c r="EO57" s="238">
        <f t="shared" si="23"/>
        <v>0.9619313781668871</v>
      </c>
      <c r="EP57" s="187">
        <v>2833053.68</v>
      </c>
      <c r="EQ57" s="187">
        <v>74419654.392</v>
      </c>
      <c r="ER57" s="238">
        <f t="shared" si="64"/>
        <v>0.9619313781668871</v>
      </c>
      <c r="ES57" s="238">
        <f t="shared" si="65"/>
        <v>0.7400873967469637</v>
      </c>
      <c r="ET57" s="187">
        <v>3053474.6059999987</v>
      </c>
      <c r="EU57" s="187">
        <v>11748082.115999999</v>
      </c>
      <c r="EV57" s="187">
        <v>9912785.352</v>
      </c>
      <c r="EW57" s="238">
        <f t="shared" si="26"/>
        <v>1</v>
      </c>
      <c r="EX57" s="187">
        <v>0</v>
      </c>
      <c r="EY57" s="187">
        <v>8718039.996</v>
      </c>
      <c r="EZ57" s="238">
        <f t="shared" si="66"/>
        <v>0.8729509595610716</v>
      </c>
      <c r="FA57" s="187">
        <v>1107618.6159999995</v>
      </c>
      <c r="FB57" s="187">
        <v>5708242.2360000005</v>
      </c>
      <c r="FC57" s="238">
        <f t="shared" si="67"/>
        <v>0.8584312391468735</v>
      </c>
      <c r="FD57" s="187">
        <v>808108.78</v>
      </c>
      <c r="FE57" s="26">
        <v>1</v>
      </c>
      <c r="FF57" s="26">
        <v>1</v>
      </c>
      <c r="FG57" s="26">
        <v>1</v>
      </c>
      <c r="FH57" s="26">
        <f>(FJ57-FI57)/FJ57</f>
        <v>0.8398144332507455</v>
      </c>
      <c r="FI57" s="187">
        <v>1449483.7719999999</v>
      </c>
      <c r="FJ57" s="187">
        <v>9048778.872</v>
      </c>
      <c r="FK57" s="26">
        <v>1</v>
      </c>
      <c r="FL57" s="26">
        <v>1</v>
      </c>
      <c r="FM57" s="26">
        <v>1</v>
      </c>
      <c r="FN57" s="26">
        <f t="shared" si="68"/>
        <v>0.937194827210635</v>
      </c>
      <c r="FO57" s="187">
        <v>1310964.9640000053</v>
      </c>
      <c r="FP57" s="187">
        <v>20873518.944000002</v>
      </c>
      <c r="FQ57" s="26">
        <f t="shared" si="34"/>
        <v>0.9472099524934233</v>
      </c>
      <c r="FR57" s="187">
        <f t="shared" si="53"/>
        <v>7729650.738000004</v>
      </c>
      <c r="FS57" s="187">
        <v>146422500.132</v>
      </c>
      <c r="FT57" s="238">
        <f t="shared" si="35"/>
        <v>0.839280342961</v>
      </c>
      <c r="FU57" s="187">
        <v>4124603.5896453075</v>
      </c>
      <c r="FV57" s="187">
        <v>25663342.404000003</v>
      </c>
      <c r="FW57" s="238">
        <v>1</v>
      </c>
      <c r="FX57" s="238">
        <v>1</v>
      </c>
      <c r="FY57" s="26">
        <f t="shared" si="58"/>
        <v>0.887270225835</v>
      </c>
      <c r="FZ57" s="187">
        <v>22417580.436</v>
      </c>
      <c r="GA57" s="187">
        <v>2527128.779876001</v>
      </c>
      <c r="GB57" s="187">
        <v>6651732.357875988</v>
      </c>
      <c r="GC57" s="26">
        <f>(GD57-GE57)/GD57</f>
        <v>0.991505528109</v>
      </c>
      <c r="GD57" s="100">
        <v>11059203.108</v>
      </c>
      <c r="GE57" s="100">
        <v>93942.08993776701</v>
      </c>
      <c r="GF57" s="26">
        <v>1</v>
      </c>
      <c r="GG57" s="26">
        <v>1</v>
      </c>
      <c r="GH57" s="26">
        <v>1</v>
      </c>
      <c r="GI57" s="26">
        <v>1</v>
      </c>
      <c r="GJ57" s="26">
        <v>1</v>
      </c>
      <c r="GK57" s="26">
        <v>1</v>
      </c>
      <c r="GL57" s="26"/>
      <c r="GM57" s="100"/>
      <c r="GN57" s="100">
        <v>0</v>
      </c>
      <c r="GO57" s="26">
        <f t="shared" si="38"/>
        <v>0.9578139370661418</v>
      </c>
      <c r="GP57" s="100">
        <v>159902915.568</v>
      </c>
      <c r="GQ57" s="187">
        <f t="shared" si="54"/>
        <v>6745674.459459076</v>
      </c>
      <c r="GR57" s="26" t="s">
        <v>0</v>
      </c>
      <c r="GS57" s="100"/>
      <c r="GT57" s="100">
        <v>0</v>
      </c>
      <c r="GU57" s="26">
        <v>1</v>
      </c>
      <c r="GV57" s="26">
        <v>1</v>
      </c>
      <c r="GW57" s="291"/>
      <c r="GX57" s="26" t="s">
        <v>0</v>
      </c>
      <c r="GY57" s="100">
        <v>0</v>
      </c>
      <c r="GZ57" s="100"/>
      <c r="HA57" s="26" t="s">
        <v>0</v>
      </c>
      <c r="HB57" s="100">
        <v>0</v>
      </c>
      <c r="HC57" s="26">
        <v>1</v>
      </c>
      <c r="HD57" s="26">
        <v>1</v>
      </c>
      <c r="HE57" s="26">
        <v>1</v>
      </c>
      <c r="HF57" s="26">
        <v>1</v>
      </c>
      <c r="HG57" s="26">
        <v>1</v>
      </c>
      <c r="HH57" s="26">
        <v>1</v>
      </c>
      <c r="HI57" s="26">
        <v>1</v>
      </c>
      <c r="HJ57" s="26" t="s">
        <v>0</v>
      </c>
      <c r="HK57" s="187">
        <v>0</v>
      </c>
      <c r="HL57" s="187">
        <f t="shared" si="55"/>
        <v>0</v>
      </c>
      <c r="HM57" s="26" t="s">
        <v>0</v>
      </c>
      <c r="HN57" s="187" t="s">
        <v>0</v>
      </c>
      <c r="HO57" s="26" t="s">
        <v>0</v>
      </c>
      <c r="HP57" s="26" t="s">
        <v>0</v>
      </c>
      <c r="HQ57" s="26" t="s">
        <v>0</v>
      </c>
      <c r="HR57" s="26" t="s">
        <v>0</v>
      </c>
      <c r="HS57" s="26" t="s">
        <v>0</v>
      </c>
      <c r="HT57" s="26" t="s">
        <v>0</v>
      </c>
      <c r="HU57" s="26" t="s">
        <v>0</v>
      </c>
      <c r="HV57" s="26" t="s">
        <v>0</v>
      </c>
      <c r="HW57" s="26" t="s">
        <v>0</v>
      </c>
      <c r="HX57" s="26" t="s">
        <v>0</v>
      </c>
      <c r="HY57" s="26" t="s">
        <v>0</v>
      </c>
      <c r="HZ57" s="187">
        <v>0</v>
      </c>
      <c r="IA57" s="187"/>
      <c r="IB57" s="187"/>
      <c r="IC57" s="26" t="s">
        <v>0</v>
      </c>
      <c r="ID57" s="26" t="s">
        <v>0</v>
      </c>
      <c r="IE57" s="187"/>
      <c r="IF57" s="187"/>
      <c r="IG57" s="26" t="s">
        <v>0</v>
      </c>
      <c r="IH57" s="26" t="s">
        <v>0</v>
      </c>
      <c r="IJ57" s="187"/>
      <c r="IK57" s="26" t="s">
        <v>0</v>
      </c>
    </row>
    <row r="58" spans="1:245" ht="14.25" customHeight="1">
      <c r="A58" s="10" t="s">
        <v>120</v>
      </c>
      <c r="B58" s="153">
        <v>0</v>
      </c>
      <c r="C58" s="153">
        <v>0</v>
      </c>
      <c r="D58" s="1"/>
      <c r="E58" s="23"/>
      <c r="F58" s="25" t="s"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5" t="s">
        <v>0</v>
      </c>
      <c r="T58" s="1"/>
      <c r="U58" s="12"/>
      <c r="V58" s="100" t="s">
        <v>0</v>
      </c>
      <c r="W58" s="1" t="s">
        <v>0</v>
      </c>
      <c r="X58" s="1" t="s">
        <v>0</v>
      </c>
      <c r="Y58" s="1"/>
      <c r="Z58" s="1"/>
      <c r="AA58" s="12"/>
      <c r="AB58" s="100" t="s">
        <v>0</v>
      </c>
      <c r="AC58" s="1"/>
      <c r="AD58" s="1"/>
      <c r="AE58" s="1"/>
      <c r="AF58" s="1"/>
      <c r="AG58" s="1" t="s">
        <v>0</v>
      </c>
      <c r="AH58" s="1" t="s">
        <v>0</v>
      </c>
      <c r="AI58" s="1" t="s">
        <v>0</v>
      </c>
      <c r="AJ58" s="1" t="s">
        <v>0</v>
      </c>
      <c r="AK58" s="1" t="s">
        <v>0</v>
      </c>
      <c r="AL58" s="147" t="s">
        <v>0</v>
      </c>
      <c r="AM58" s="147" t="s">
        <v>0</v>
      </c>
      <c r="AN58" s="1" t="s">
        <v>0</v>
      </c>
      <c r="AO58" s="1" t="s">
        <v>0</v>
      </c>
      <c r="AP58" s="1" t="s">
        <v>0</v>
      </c>
      <c r="AQ58" s="1" t="s">
        <v>0</v>
      </c>
      <c r="AR58" s="1" t="s">
        <v>0</v>
      </c>
      <c r="AS58" s="12"/>
      <c r="AT58" s="12" t="s">
        <v>0</v>
      </c>
      <c r="AU58" s="1" t="s">
        <v>0</v>
      </c>
      <c r="AV58" s="1" t="s">
        <v>0</v>
      </c>
      <c r="AW58" s="12"/>
      <c r="AX58" s="12">
        <v>0</v>
      </c>
      <c r="AY58" s="23" t="s">
        <v>0</v>
      </c>
      <c r="AZ58" s="1" t="s">
        <v>0</v>
      </c>
      <c r="BA58" s="12"/>
      <c r="BB58" s="12" t="s">
        <v>0</v>
      </c>
      <c r="BC58" s="1" t="s">
        <v>0</v>
      </c>
      <c r="BD58" s="1"/>
      <c r="BE58" s="147"/>
      <c r="BF58" s="1"/>
      <c r="BG58" s="1"/>
      <c r="BH58" s="1"/>
      <c r="BI58" s="147"/>
      <c r="BJ58" s="1"/>
      <c r="BK58" s="1"/>
      <c r="BL58" s="1"/>
      <c r="BM58" s="1"/>
      <c r="BN58" s="1"/>
      <c r="BO58" s="1"/>
      <c r="BP58" s="12"/>
      <c r="BQ58" s="12">
        <v>0</v>
      </c>
      <c r="BR58" s="23"/>
      <c r="BS58" s="1" t="s">
        <v>0</v>
      </c>
      <c r="BT58" s="1" t="s">
        <v>0</v>
      </c>
      <c r="BU58" s="1" t="s">
        <v>0</v>
      </c>
      <c r="BV58" s="1" t="s">
        <v>0</v>
      </c>
      <c r="BW58" s="1" t="s">
        <v>0</v>
      </c>
      <c r="BX58" s="1">
        <v>1</v>
      </c>
      <c r="BY58" s="1">
        <v>1</v>
      </c>
      <c r="BZ58" s="1">
        <v>1</v>
      </c>
      <c r="CA58" s="1">
        <v>1</v>
      </c>
      <c r="CB58" s="12"/>
      <c r="CC58" s="1">
        <v>1</v>
      </c>
      <c r="CD58" s="1">
        <v>1</v>
      </c>
      <c r="CE58" s="148">
        <v>1</v>
      </c>
      <c r="CF58" s="23">
        <v>1</v>
      </c>
      <c r="CG58" s="100">
        <v>0</v>
      </c>
      <c r="CH58" s="100">
        <v>27797789.424</v>
      </c>
      <c r="CI58" s="8">
        <f t="shared" si="61"/>
        <v>1</v>
      </c>
      <c r="CJ58" s="8">
        <v>1</v>
      </c>
      <c r="CK58" s="8">
        <v>1</v>
      </c>
      <c r="CL58" s="8">
        <v>1</v>
      </c>
      <c r="CM58" s="8">
        <v>1</v>
      </c>
      <c r="CN58" s="8">
        <v>1</v>
      </c>
      <c r="CO58" s="8">
        <v>1</v>
      </c>
      <c r="CP58" s="8">
        <v>1</v>
      </c>
      <c r="CQ58" s="8">
        <v>1</v>
      </c>
      <c r="CR58" s="8">
        <v>1</v>
      </c>
      <c r="CS58" s="8">
        <v>1</v>
      </c>
      <c r="CT58" s="8">
        <v>1</v>
      </c>
      <c r="CU58" s="176">
        <v>185464452.65999997</v>
      </c>
      <c r="CV58" s="26">
        <f t="shared" si="14"/>
        <v>1</v>
      </c>
      <c r="CW58" s="182">
        <v>1</v>
      </c>
      <c r="CX58" s="182">
        <v>1</v>
      </c>
      <c r="CY58" s="182">
        <f t="shared" si="15"/>
        <v>1</v>
      </c>
      <c r="CZ58" s="187">
        <v>28494295.26</v>
      </c>
      <c r="DA58" s="187">
        <v>0</v>
      </c>
      <c r="DB58" s="187">
        <v>16209116.1</v>
      </c>
      <c r="DC58" s="8">
        <f t="shared" si="62"/>
        <v>0.7572495850035894</v>
      </c>
      <c r="DD58" s="100">
        <v>28494295.26</v>
      </c>
      <c r="DE58" s="100">
        <v>3934769.66</v>
      </c>
      <c r="DF58" s="182">
        <v>1</v>
      </c>
      <c r="DG58" s="182">
        <v>1</v>
      </c>
      <c r="DH58" s="182">
        <v>1</v>
      </c>
      <c r="DI58" s="182">
        <v>1</v>
      </c>
      <c r="DJ58" s="182">
        <v>1</v>
      </c>
      <c r="DK58" s="182">
        <v>1</v>
      </c>
      <c r="DL58" s="182">
        <v>1</v>
      </c>
      <c r="DM58" s="8">
        <v>1</v>
      </c>
      <c r="DN58" s="26">
        <f t="shared" si="16"/>
        <v>1</v>
      </c>
      <c r="DO58" s="199">
        <v>643364563.716</v>
      </c>
      <c r="DP58" s="187">
        <v>0</v>
      </c>
      <c r="DQ58" s="238">
        <v>1</v>
      </c>
      <c r="DR58" s="238">
        <f t="shared" si="17"/>
        <v>0.7103628533870001</v>
      </c>
      <c r="DS58" s="223">
        <v>24676526.808</v>
      </c>
      <c r="DT58" s="187">
        <v>7147238.8129883185</v>
      </c>
      <c r="DU58" s="238">
        <f t="shared" si="18"/>
        <v>0.756166202373</v>
      </c>
      <c r="DV58" s="229">
        <v>25587736.752</v>
      </c>
      <c r="DW58" s="187">
        <v>6239155.024920117</v>
      </c>
      <c r="DX58" s="238">
        <v>1</v>
      </c>
      <c r="DY58" s="238" t="s">
        <v>0</v>
      </c>
      <c r="DZ58" s="238">
        <v>1</v>
      </c>
      <c r="EA58" s="238" t="s">
        <v>0</v>
      </c>
      <c r="EB58" s="238" t="s">
        <v>0</v>
      </c>
      <c r="EC58" s="238" t="s">
        <v>0</v>
      </c>
      <c r="ED58" s="187">
        <v>0</v>
      </c>
      <c r="EE58" s="187"/>
      <c r="EF58" s="238" t="s">
        <v>0</v>
      </c>
      <c r="EG58" s="187">
        <v>0</v>
      </c>
      <c r="EH58" s="187"/>
      <c r="EI58" s="187">
        <v>27214370.328</v>
      </c>
      <c r="EJ58" s="238">
        <f t="shared" si="21"/>
        <v>0.990000000194015</v>
      </c>
      <c r="EK58" s="187">
        <v>272143.69800000265</v>
      </c>
      <c r="EL58" s="187">
        <v>46064292.9</v>
      </c>
      <c r="EM58" s="26">
        <f t="shared" si="63"/>
        <v>0.6909404809294272</v>
      </c>
      <c r="EN58" s="187">
        <v>14236608.21</v>
      </c>
      <c r="EO58" s="238">
        <f t="shared" si="23"/>
        <v>0.9183013279430746</v>
      </c>
      <c r="EP58" s="187">
        <v>13466975.61</v>
      </c>
      <c r="EQ58" s="187">
        <v>164837142.03599998</v>
      </c>
      <c r="ER58" s="238">
        <f t="shared" si="64"/>
        <v>0.9183013279430746</v>
      </c>
      <c r="ES58" s="238">
        <f t="shared" si="65"/>
        <v>0.7400873967139436</v>
      </c>
      <c r="ET58" s="187">
        <v>9574488.739999995</v>
      </c>
      <c r="EU58" s="187">
        <v>36837339.239999995</v>
      </c>
      <c r="EV58" s="187">
        <v>29035940.099999998</v>
      </c>
      <c r="EW58" s="238">
        <f t="shared" si="26"/>
        <v>1</v>
      </c>
      <c r="EX58" s="187">
        <v>0</v>
      </c>
      <c r="EY58" s="187">
        <v>43966073.808000006</v>
      </c>
      <c r="EZ58" s="238">
        <f t="shared" si="66"/>
        <v>0.8729509595877624</v>
      </c>
      <c r="FA58" s="187">
        <v>5585847.488000013</v>
      </c>
      <c r="FB58" s="187">
        <v>19182367.691999998</v>
      </c>
      <c r="FC58" s="238">
        <f t="shared" si="67"/>
        <v>0.8584312382286078</v>
      </c>
      <c r="FD58" s="187">
        <v>2715624.0419999976</v>
      </c>
      <c r="FE58" s="26" t="s">
        <v>0</v>
      </c>
      <c r="FF58" s="26" t="s">
        <v>0</v>
      </c>
      <c r="FG58" s="26" t="s">
        <v>0</v>
      </c>
      <c r="FH58" s="26" t="s">
        <v>0</v>
      </c>
      <c r="FI58" s="187">
        <v>0</v>
      </c>
      <c r="FJ58" s="187">
        <v>0</v>
      </c>
      <c r="FK58" s="26" t="s">
        <v>0</v>
      </c>
      <c r="FL58" s="26">
        <v>1</v>
      </c>
      <c r="FM58" s="26">
        <v>1</v>
      </c>
      <c r="FN58" s="26">
        <f t="shared" si="68"/>
        <v>0.9371948275154482</v>
      </c>
      <c r="FO58" s="187">
        <v>2980614.92</v>
      </c>
      <c r="FP58" s="187">
        <v>47458112.16</v>
      </c>
      <c r="FQ58" s="26">
        <f>(FS58-FR58)/FS58</f>
        <v>0.9117977434032675</v>
      </c>
      <c r="FR58" s="187">
        <f t="shared" si="53"/>
        <v>20856575.190000005</v>
      </c>
      <c r="FS58" s="187">
        <v>236463056.556</v>
      </c>
      <c r="FT58" s="238">
        <f t="shared" si="35"/>
        <v>0.839280342961</v>
      </c>
      <c r="FU58" s="187">
        <v>7100476.080527127</v>
      </c>
      <c r="FV58" s="187">
        <v>44179263.515999995</v>
      </c>
      <c r="FW58" s="238">
        <v>1</v>
      </c>
      <c r="FX58" s="238">
        <v>1</v>
      </c>
      <c r="FY58" s="26">
        <f t="shared" si="58"/>
        <v>0.887270225835</v>
      </c>
      <c r="FZ58" s="187">
        <v>4420419.3</v>
      </c>
      <c r="GA58" s="187">
        <v>498312.8694036072</v>
      </c>
      <c r="GB58" s="187">
        <v>7598788.94740361</v>
      </c>
      <c r="GC58" s="26" t="s">
        <v>0</v>
      </c>
      <c r="GD58" s="100">
        <v>0</v>
      </c>
      <c r="GE58" s="100">
        <v>0</v>
      </c>
      <c r="GF58" s="26" t="s">
        <v>0</v>
      </c>
      <c r="GG58" s="26" t="s">
        <v>0</v>
      </c>
      <c r="GH58" s="26" t="s">
        <v>0</v>
      </c>
      <c r="GI58" s="26" t="s">
        <v>0</v>
      </c>
      <c r="GJ58" s="26" t="s">
        <v>0</v>
      </c>
      <c r="GK58" s="26" t="s">
        <v>0</v>
      </c>
      <c r="GL58" s="26">
        <f t="shared" si="37"/>
        <v>0.9800637220445323</v>
      </c>
      <c r="GM58" s="100">
        <v>43014318.515999995</v>
      </c>
      <c r="GN58" s="100">
        <v>857545.4099999964</v>
      </c>
      <c r="GO58" s="26">
        <f t="shared" si="38"/>
        <v>0.9566254162296958</v>
      </c>
      <c r="GP58" s="100">
        <v>194960588.088</v>
      </c>
      <c r="GQ58" s="187">
        <f t="shared" si="54"/>
        <v>8456334.359930731</v>
      </c>
      <c r="GR58" s="26">
        <f>(GS58-GT58)/GS58</f>
        <v>0.8837325272178574</v>
      </c>
      <c r="GS58" s="100">
        <v>48925766.54399999</v>
      </c>
      <c r="GT58" s="100">
        <v>5688475.229999982</v>
      </c>
      <c r="GU58" s="26">
        <v>1</v>
      </c>
      <c r="GV58" s="26">
        <v>1</v>
      </c>
      <c r="GW58" s="291">
        <v>2515939.224</v>
      </c>
      <c r="GX58" s="26">
        <f>(GW58-GY58)/GW58</f>
        <v>0.9066948669663091</v>
      </c>
      <c r="GY58" s="100">
        <v>234750.04400000116</v>
      </c>
      <c r="GZ58" s="100"/>
      <c r="HA58" s="26" t="s">
        <v>0</v>
      </c>
      <c r="HB58" s="100">
        <v>0</v>
      </c>
      <c r="HC58" s="26">
        <v>1</v>
      </c>
      <c r="HD58" s="26">
        <v>1</v>
      </c>
      <c r="HE58" s="26">
        <v>1</v>
      </c>
      <c r="HF58" s="26">
        <v>1</v>
      </c>
      <c r="HG58" s="26">
        <v>1</v>
      </c>
      <c r="HH58" s="26">
        <v>1</v>
      </c>
      <c r="HI58" s="26">
        <v>1</v>
      </c>
      <c r="HJ58" s="26">
        <f t="shared" si="6"/>
        <v>0.9726480814298676</v>
      </c>
      <c r="HK58" s="187">
        <v>216556116.852</v>
      </c>
      <c r="HL58" s="187">
        <f t="shared" si="55"/>
        <v>5923225.273999983</v>
      </c>
      <c r="HM58" s="26">
        <v>1</v>
      </c>
      <c r="HN58" s="187"/>
      <c r="HO58" s="26">
        <v>1</v>
      </c>
      <c r="HP58" s="26">
        <v>1</v>
      </c>
      <c r="HQ58" s="26">
        <v>1</v>
      </c>
      <c r="HR58" s="26" t="s">
        <v>0</v>
      </c>
      <c r="HS58" s="26" t="s">
        <v>0</v>
      </c>
      <c r="HT58" s="26" t="s">
        <v>0</v>
      </c>
      <c r="HU58" s="26" t="s">
        <v>0</v>
      </c>
      <c r="HV58" s="26" t="s">
        <v>0</v>
      </c>
      <c r="HW58" s="26">
        <v>1</v>
      </c>
      <c r="HX58" s="26">
        <v>1</v>
      </c>
      <c r="HY58" s="26">
        <f>(HZ58-IA58)/HZ58</f>
        <v>1</v>
      </c>
      <c r="HZ58" s="187">
        <v>31409682.299999997</v>
      </c>
      <c r="IA58" s="187"/>
      <c r="IB58" s="187">
        <v>156949043.25599998</v>
      </c>
      <c r="IC58" s="26">
        <f aca="true" t="shared" si="69" ref="IC58:IC63">(IB58-IA58)/IB58</f>
        <v>1</v>
      </c>
      <c r="ID58" s="26">
        <f>(IE58-IF58)/IE58</f>
        <v>0.9699992151708949</v>
      </c>
      <c r="IE58" s="187">
        <v>21300535.224</v>
      </c>
      <c r="IF58" s="187">
        <v>639032.7739999965</v>
      </c>
      <c r="IG58" s="26">
        <v>1</v>
      </c>
      <c r="IH58" s="26">
        <f>(II58-IJ58)/II58</f>
        <v>0.9198722749414368</v>
      </c>
      <c r="II58" s="7">
        <v>16973739.252</v>
      </c>
      <c r="IJ58" s="187">
        <v>1360067.1119999997</v>
      </c>
      <c r="IK58" s="26">
        <v>1</v>
      </c>
    </row>
    <row r="59" spans="1:245" ht="15">
      <c r="A59" s="10" t="s">
        <v>142</v>
      </c>
      <c r="B59" s="153">
        <v>0</v>
      </c>
      <c r="C59" s="153">
        <v>0</v>
      </c>
      <c r="D59" s="1" t="s">
        <v>0</v>
      </c>
      <c r="E59" s="23" t="e">
        <f>(#REF!-C59)/#REF!</f>
        <v>#REF!</v>
      </c>
      <c r="F59" s="25">
        <v>0.9999999966279439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25">
        <v>1.0000000000069402</v>
      </c>
      <c r="T59" s="1" t="s">
        <v>0</v>
      </c>
      <c r="U59" s="12" t="s">
        <v>0</v>
      </c>
      <c r="V59" s="100">
        <v>1429985.11</v>
      </c>
      <c r="W59" s="1" t="s">
        <v>0</v>
      </c>
      <c r="X59" s="1" t="s">
        <v>0</v>
      </c>
      <c r="Y59" s="1" t="s">
        <v>0</v>
      </c>
      <c r="Z59" s="1" t="s">
        <v>0</v>
      </c>
      <c r="AA59" s="12" t="s">
        <v>0</v>
      </c>
      <c r="AB59" s="100">
        <v>714650.05</v>
      </c>
      <c r="AC59" s="1" t="s">
        <v>0</v>
      </c>
      <c r="AD59" s="1" t="s">
        <v>0</v>
      </c>
      <c r="AE59" s="1" t="s">
        <v>0</v>
      </c>
      <c r="AF59" s="1" t="s">
        <v>0</v>
      </c>
      <c r="AG59" s="1" t="s">
        <v>0</v>
      </c>
      <c r="AH59" s="1" t="s">
        <v>0</v>
      </c>
      <c r="AI59" s="1" t="s">
        <v>0</v>
      </c>
      <c r="AJ59" s="100">
        <v>587769.42</v>
      </c>
      <c r="AK59" s="1" t="s">
        <v>0</v>
      </c>
      <c r="AL59" s="147" t="s">
        <v>0</v>
      </c>
      <c r="AM59" s="147" t="s">
        <v>0</v>
      </c>
      <c r="AN59" s="1" t="s">
        <v>0</v>
      </c>
      <c r="AO59" s="1" t="s">
        <v>0</v>
      </c>
      <c r="AP59" s="1" t="s">
        <v>0</v>
      </c>
      <c r="AQ59" s="1" t="s">
        <v>0</v>
      </c>
      <c r="AR59" s="1" t="s">
        <v>0</v>
      </c>
      <c r="AS59" s="12" t="s">
        <v>0</v>
      </c>
      <c r="AT59" s="12">
        <v>0</v>
      </c>
      <c r="AU59" s="1" t="s">
        <v>0</v>
      </c>
      <c r="AV59" s="1" t="s">
        <v>0</v>
      </c>
      <c r="AW59" s="12">
        <v>316469904.39599997</v>
      </c>
      <c r="AX59" s="100">
        <v>0</v>
      </c>
      <c r="AY59" s="241">
        <f>(AW59-AX59)/AW59</f>
        <v>1</v>
      </c>
      <c r="AZ59" s="242" t="s">
        <v>0</v>
      </c>
      <c r="BA59" s="240">
        <v>41219943.91199999</v>
      </c>
      <c r="BB59" s="240">
        <v>267552.38</v>
      </c>
      <c r="BC59" s="242">
        <f t="shared" si="12"/>
        <v>0.993509152254763</v>
      </c>
      <c r="BD59" s="242" t="s">
        <v>0</v>
      </c>
      <c r="BE59" s="243" t="s">
        <v>0</v>
      </c>
      <c r="BF59" s="242" t="s">
        <v>0</v>
      </c>
      <c r="BG59" s="242" t="s">
        <v>0</v>
      </c>
      <c r="BH59" s="242" t="s">
        <v>0</v>
      </c>
      <c r="BI59" s="243" t="s">
        <v>0</v>
      </c>
      <c r="BJ59" s="242" t="s">
        <v>0</v>
      </c>
      <c r="BK59" s="242" t="s">
        <v>0</v>
      </c>
      <c r="BL59" s="242" t="s">
        <v>0</v>
      </c>
      <c r="BM59" s="242" t="s">
        <v>0</v>
      </c>
      <c r="BN59" s="242" t="s">
        <v>0</v>
      </c>
      <c r="BO59" s="242" t="s">
        <v>0</v>
      </c>
      <c r="BP59" s="240">
        <v>311661040.56</v>
      </c>
      <c r="BQ59" s="12">
        <f>((BB59)-193537.64)-74014.74</f>
        <v>0</v>
      </c>
      <c r="BR59" s="23">
        <f>(BP59-BQ59)/BP59</f>
        <v>1</v>
      </c>
      <c r="BS59" s="1" t="s">
        <v>0</v>
      </c>
      <c r="BT59" s="1" t="s">
        <v>0</v>
      </c>
      <c r="BU59" s="1" t="s">
        <v>0</v>
      </c>
      <c r="BV59" s="1" t="s">
        <v>0</v>
      </c>
      <c r="BW59" s="1" t="s">
        <v>0</v>
      </c>
      <c r="BX59" s="1" t="s">
        <v>0</v>
      </c>
      <c r="BY59" s="1" t="s">
        <v>0</v>
      </c>
      <c r="BZ59" s="1" t="s">
        <v>0</v>
      </c>
      <c r="CA59" s="1" t="s">
        <v>0</v>
      </c>
      <c r="CB59" s="12" t="s">
        <v>0</v>
      </c>
      <c r="CC59" s="1" t="s">
        <v>0</v>
      </c>
      <c r="CD59" s="1" t="s">
        <v>0</v>
      </c>
      <c r="CE59" s="148" t="s">
        <v>0</v>
      </c>
      <c r="CF59" s="23">
        <v>1</v>
      </c>
      <c r="CG59" s="100">
        <v>0</v>
      </c>
      <c r="CH59" s="100">
        <v>58018300.416</v>
      </c>
      <c r="CI59" s="8">
        <f t="shared" si="61"/>
        <v>1</v>
      </c>
      <c r="CJ59" s="8">
        <v>1</v>
      </c>
      <c r="CK59" s="8">
        <v>1</v>
      </c>
      <c r="CL59" s="8">
        <v>1</v>
      </c>
      <c r="CM59" s="8">
        <v>1</v>
      </c>
      <c r="CN59" s="8">
        <v>1</v>
      </c>
      <c r="CO59" s="8">
        <v>1</v>
      </c>
      <c r="CP59" s="8">
        <v>1</v>
      </c>
      <c r="CQ59" s="8">
        <v>1</v>
      </c>
      <c r="CR59" s="8">
        <v>1</v>
      </c>
      <c r="CS59" s="8">
        <v>1</v>
      </c>
      <c r="CT59" s="8">
        <v>1</v>
      </c>
      <c r="CU59" s="176">
        <v>416737767.348</v>
      </c>
      <c r="CV59" s="26">
        <f t="shared" si="14"/>
        <v>1</v>
      </c>
      <c r="CW59" s="182">
        <v>1</v>
      </c>
      <c r="CX59" s="182">
        <v>1</v>
      </c>
      <c r="CY59" s="182">
        <f t="shared" si="15"/>
        <v>1</v>
      </c>
      <c r="CZ59" s="187">
        <v>61232333.975999996</v>
      </c>
      <c r="DA59" s="187">
        <v>0</v>
      </c>
      <c r="DB59" s="187">
        <v>57658079.16</v>
      </c>
      <c r="DC59" s="8">
        <f t="shared" si="62"/>
        <v>0.7821065213577955</v>
      </c>
      <c r="DD59" s="100">
        <v>61232333.975999996</v>
      </c>
      <c r="DE59" s="100">
        <v>12563319.44</v>
      </c>
      <c r="DF59" s="182">
        <v>1</v>
      </c>
      <c r="DG59" s="182">
        <v>1</v>
      </c>
      <c r="DH59" s="182">
        <v>1</v>
      </c>
      <c r="DI59" s="182">
        <v>1</v>
      </c>
      <c r="DJ59" s="182">
        <v>1</v>
      </c>
      <c r="DK59" s="182">
        <v>1</v>
      </c>
      <c r="DL59" s="182">
        <v>1</v>
      </c>
      <c r="DM59" s="8">
        <v>1</v>
      </c>
      <c r="DN59" s="26">
        <f t="shared" si="16"/>
        <v>1</v>
      </c>
      <c r="DO59" s="199">
        <v>898174668.3840001</v>
      </c>
      <c r="DP59" s="187">
        <v>0</v>
      </c>
      <c r="DQ59" s="238">
        <v>1</v>
      </c>
      <c r="DR59" s="238">
        <f t="shared" si="17"/>
        <v>0.7103628533869999</v>
      </c>
      <c r="DS59" s="223">
        <v>47663626.392</v>
      </c>
      <c r="DT59" s="187">
        <v>13805156.745406963</v>
      </c>
      <c r="DU59" s="238">
        <f t="shared" si="18"/>
        <v>0.756166202373</v>
      </c>
      <c r="DV59" s="229">
        <v>51667882.848</v>
      </c>
      <c r="DW59" s="187">
        <v>12598376.090174772</v>
      </c>
      <c r="DX59" s="238">
        <v>1</v>
      </c>
      <c r="DY59" s="238">
        <v>1</v>
      </c>
      <c r="DZ59" s="238">
        <v>1</v>
      </c>
      <c r="EA59" s="238">
        <v>1</v>
      </c>
      <c r="EB59" s="238">
        <v>1</v>
      </c>
      <c r="EC59" s="238" t="s">
        <v>0</v>
      </c>
      <c r="ED59" s="187">
        <v>0</v>
      </c>
      <c r="EE59" s="187"/>
      <c r="EF59" s="238">
        <f>(EH59-EG59)/EH59</f>
        <v>0.7889251766546895</v>
      </c>
      <c r="EG59" s="187">
        <v>5513132.210000001</v>
      </c>
      <c r="EH59" s="187">
        <v>26119326.42</v>
      </c>
      <c r="EI59" s="187">
        <v>51090048.108</v>
      </c>
      <c r="EJ59" s="238">
        <f t="shared" si="21"/>
        <v>0.9900000000602855</v>
      </c>
      <c r="EK59" s="187">
        <v>510900.47800000757</v>
      </c>
      <c r="EL59" s="187">
        <v>41972855.628</v>
      </c>
      <c r="EM59" s="26">
        <f t="shared" si="63"/>
        <v>0.6909404807962045</v>
      </c>
      <c r="EN59" s="187">
        <v>12972110.580000002</v>
      </c>
      <c r="EO59" s="238">
        <f t="shared" si="23"/>
        <v>1</v>
      </c>
      <c r="EP59" s="187"/>
      <c r="EQ59" s="187">
        <v>495454333.35600007</v>
      </c>
      <c r="ER59" s="238">
        <f t="shared" si="64"/>
        <v>1</v>
      </c>
      <c r="ES59" s="238"/>
      <c r="ET59" s="187">
        <v>0</v>
      </c>
      <c r="EU59" s="187">
        <v>36110113.56</v>
      </c>
      <c r="EV59" s="187">
        <v>35163672.695999995</v>
      </c>
      <c r="EW59" s="238">
        <f t="shared" si="26"/>
        <v>1</v>
      </c>
      <c r="EX59" s="187">
        <v>0</v>
      </c>
      <c r="EY59" s="187">
        <v>8411024.604</v>
      </c>
      <c r="EZ59" s="238">
        <f t="shared" si="66"/>
        <v>1</v>
      </c>
      <c r="FA59" s="187">
        <v>0</v>
      </c>
      <c r="FB59" s="187">
        <v>47164832.291999996</v>
      </c>
      <c r="FC59" s="238">
        <f t="shared" si="67"/>
        <v>1</v>
      </c>
      <c r="FD59" s="187">
        <v>0</v>
      </c>
      <c r="FE59" s="26" t="s">
        <v>0</v>
      </c>
      <c r="FF59" s="26">
        <v>1</v>
      </c>
      <c r="FG59" s="26">
        <v>1</v>
      </c>
      <c r="FH59" s="26">
        <f>(FJ59-FI59)/FJ59</f>
        <v>1</v>
      </c>
      <c r="FI59" s="187">
        <v>0</v>
      </c>
      <c r="FJ59" s="187">
        <v>46585875.12</v>
      </c>
      <c r="FK59" s="26">
        <v>1</v>
      </c>
      <c r="FL59" s="26">
        <v>1</v>
      </c>
      <c r="FM59" s="26">
        <v>1</v>
      </c>
      <c r="FN59" s="26">
        <f t="shared" si="68"/>
        <v>1</v>
      </c>
      <c r="FO59" s="187">
        <v>0</v>
      </c>
      <c r="FP59" s="187">
        <v>24029055.071999997</v>
      </c>
      <c r="FQ59" s="26">
        <f t="shared" si="34"/>
        <v>1</v>
      </c>
      <c r="FR59" s="187">
        <f t="shared" si="53"/>
        <v>0</v>
      </c>
      <c r="FS59" s="187">
        <v>436559126.34</v>
      </c>
      <c r="FT59" s="238">
        <f t="shared" si="35"/>
        <v>1</v>
      </c>
      <c r="FU59" s="187">
        <v>0</v>
      </c>
      <c r="FV59" s="187">
        <v>43499821.77599999</v>
      </c>
      <c r="FW59" s="238">
        <v>1</v>
      </c>
      <c r="FX59" s="238">
        <v>1</v>
      </c>
      <c r="FY59" s="26">
        <f t="shared" si="58"/>
        <v>0.8872702258350001</v>
      </c>
      <c r="FZ59" s="187">
        <v>95031740.316</v>
      </c>
      <c r="GA59" s="187">
        <v>10712906.624329597</v>
      </c>
      <c r="GB59" s="187">
        <v>17704183.0663296</v>
      </c>
      <c r="GC59" s="26">
        <f>(GD59-GE59)/GD59</f>
        <v>0.991505528109</v>
      </c>
      <c r="GD59" s="100">
        <v>77848008.864</v>
      </c>
      <c r="GE59" s="100">
        <v>661277.72306557</v>
      </c>
      <c r="GF59" s="26">
        <v>1</v>
      </c>
      <c r="GG59" s="26">
        <v>1</v>
      </c>
      <c r="GH59" s="26">
        <v>1</v>
      </c>
      <c r="GI59" s="26">
        <v>1</v>
      </c>
      <c r="GJ59" s="26">
        <v>1</v>
      </c>
      <c r="GK59" s="26">
        <v>1</v>
      </c>
      <c r="GL59" s="26">
        <f t="shared" si="37"/>
        <v>0.9800637221151833</v>
      </c>
      <c r="GM59" s="100">
        <v>89686241.95199999</v>
      </c>
      <c r="GN59" s="100">
        <v>1788009.8419999778</v>
      </c>
      <c r="GO59" s="26">
        <f t="shared" si="38"/>
        <v>0.9851016542606368</v>
      </c>
      <c r="GP59" s="100">
        <v>883466823.7440001</v>
      </c>
      <c r="GQ59" s="187">
        <f t="shared" si="54"/>
        <v>13162194.189395145</v>
      </c>
      <c r="GR59" s="26">
        <f>(GS59-GT59)/GS59</f>
        <v>0.8837325272395898</v>
      </c>
      <c r="GS59" s="100">
        <v>53425861.632</v>
      </c>
      <c r="GT59" s="100">
        <v>6211689.9120000005</v>
      </c>
      <c r="GU59" s="26">
        <v>1</v>
      </c>
      <c r="GV59" s="26">
        <v>1</v>
      </c>
      <c r="GW59" s="291"/>
      <c r="GX59" s="26" t="s">
        <v>0</v>
      </c>
      <c r="GY59" s="100">
        <v>0</v>
      </c>
      <c r="GZ59" s="100"/>
      <c r="HA59" s="26" t="s">
        <v>0</v>
      </c>
      <c r="HB59" s="100">
        <v>0</v>
      </c>
      <c r="HC59" s="26">
        <v>1</v>
      </c>
      <c r="HD59" s="26">
        <v>1</v>
      </c>
      <c r="HE59" s="26">
        <v>1</v>
      </c>
      <c r="HF59" s="26">
        <v>1</v>
      </c>
      <c r="HG59" s="26">
        <v>1</v>
      </c>
      <c r="HH59" s="26">
        <v>1</v>
      </c>
      <c r="HI59" s="26">
        <v>1</v>
      </c>
      <c r="HJ59" s="26">
        <f t="shared" si="6"/>
        <v>0.9885469315706797</v>
      </c>
      <c r="HK59" s="187">
        <v>542360324.688</v>
      </c>
      <c r="HL59" s="187">
        <f t="shared" si="55"/>
        <v>6211689.9120000005</v>
      </c>
      <c r="HM59" s="26">
        <v>1</v>
      </c>
      <c r="HN59" s="187"/>
      <c r="HO59" s="26">
        <v>1</v>
      </c>
      <c r="HP59" s="26">
        <v>1</v>
      </c>
      <c r="HQ59" s="26">
        <v>1</v>
      </c>
      <c r="HR59" s="26">
        <v>1</v>
      </c>
      <c r="HS59" s="26">
        <v>1</v>
      </c>
      <c r="HT59" s="26">
        <v>1</v>
      </c>
      <c r="HU59" s="26">
        <v>1</v>
      </c>
      <c r="HV59" s="26">
        <v>1</v>
      </c>
      <c r="HW59" s="26">
        <v>1</v>
      </c>
      <c r="HX59" s="26">
        <v>1</v>
      </c>
      <c r="HY59" s="26">
        <f>(HZ59-IA59)/HZ59</f>
        <v>1</v>
      </c>
      <c r="HZ59" s="187">
        <v>96942053.244</v>
      </c>
      <c r="IA59" s="187"/>
      <c r="IB59" s="187">
        <v>1009703601.348</v>
      </c>
      <c r="IC59" s="26">
        <f t="shared" si="69"/>
        <v>1</v>
      </c>
      <c r="ID59" s="26">
        <f>(IE59-IF59)/IE59</f>
        <v>0.9699992152477537</v>
      </c>
      <c r="IE59" s="187">
        <v>93383103.18</v>
      </c>
      <c r="IF59" s="187">
        <v>2801566.377999991</v>
      </c>
      <c r="IG59" s="26">
        <v>1</v>
      </c>
      <c r="IH59" s="26">
        <f>(II59-IJ59)/II59</f>
        <v>0.9198722752024137</v>
      </c>
      <c r="II59" s="7">
        <v>92065512.58799998</v>
      </c>
      <c r="IJ59" s="187">
        <v>7377000.055999979</v>
      </c>
      <c r="IK59" s="26">
        <v>1</v>
      </c>
    </row>
    <row r="60" spans="1:245" ht="15">
      <c r="A60" s="33" t="s">
        <v>146</v>
      </c>
      <c r="B60" s="153">
        <v>263.55</v>
      </c>
      <c r="C60" s="153">
        <v>0</v>
      </c>
      <c r="D60" s="1"/>
      <c r="E60" s="23" t="e">
        <f>(#REF!-C60)/#REF!</f>
        <v>#REF!</v>
      </c>
      <c r="F60" s="25" t="s"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5" t="s">
        <v>0</v>
      </c>
      <c r="T60" s="1"/>
      <c r="U60" s="12">
        <v>60276291.647999994</v>
      </c>
      <c r="V60" s="100">
        <v>2415088.42</v>
      </c>
      <c r="W60" s="1"/>
      <c r="X60" s="1"/>
      <c r="Y60" s="1"/>
      <c r="Z60" s="1"/>
      <c r="AA60" s="12">
        <v>46701268.296</v>
      </c>
      <c r="AB60" s="100">
        <v>2282753.92</v>
      </c>
      <c r="AC60" s="1"/>
      <c r="AD60" s="1"/>
      <c r="AE60" s="1"/>
      <c r="AF60" s="1"/>
      <c r="AG60" s="1"/>
      <c r="AH60" s="1"/>
      <c r="AI60" s="12">
        <v>31370064.023999996</v>
      </c>
      <c r="AJ60" s="12">
        <v>923421.82</v>
      </c>
      <c r="AK60" s="1" t="s">
        <v>0</v>
      </c>
      <c r="AL60" s="1" t="s">
        <v>0</v>
      </c>
      <c r="AM60" s="1" t="s">
        <v>0</v>
      </c>
      <c r="AN60" s="1" t="s">
        <v>0</v>
      </c>
      <c r="AO60" s="1" t="s">
        <v>0</v>
      </c>
      <c r="AP60" s="1" t="s">
        <v>0</v>
      </c>
      <c r="AQ60" s="1" t="s">
        <v>0</v>
      </c>
      <c r="AR60" s="1" t="s">
        <v>0</v>
      </c>
      <c r="AS60" s="12">
        <v>75977056.644</v>
      </c>
      <c r="AT60" s="12">
        <v>0</v>
      </c>
      <c r="AU60" s="1" t="s">
        <v>0</v>
      </c>
      <c r="AV60" s="1" t="s">
        <v>0</v>
      </c>
      <c r="AW60" s="12">
        <v>600950665.608</v>
      </c>
      <c r="AX60" s="12">
        <f>(V60+AB60+AJ60+AT60)-5621264.16</f>
        <v>0</v>
      </c>
      <c r="AY60" s="23">
        <f>(AW60-AX60)/AW60</f>
        <v>1</v>
      </c>
      <c r="AZ60" s="1" t="s">
        <v>0</v>
      </c>
      <c r="BA60" s="12">
        <v>92169744.576</v>
      </c>
      <c r="BB60" s="12">
        <v>598259.77</v>
      </c>
      <c r="BC60" s="1">
        <f t="shared" si="12"/>
        <v>0.9935091523498073</v>
      </c>
      <c r="BD60" s="1" t="s">
        <v>0</v>
      </c>
      <c r="BE60" s="1" t="s">
        <v>0</v>
      </c>
      <c r="BF60" s="1" t="s">
        <v>0</v>
      </c>
      <c r="BG60" s="1" t="s">
        <v>0</v>
      </c>
      <c r="BH60" s="1" t="s">
        <v>0</v>
      </c>
      <c r="BI60" s="1" t="s">
        <v>0</v>
      </c>
      <c r="BJ60" s="1" t="s">
        <v>0</v>
      </c>
      <c r="BK60" s="1" t="s">
        <v>0</v>
      </c>
      <c r="BL60" s="1" t="s">
        <v>0</v>
      </c>
      <c r="BM60" s="1" t="s">
        <v>0</v>
      </c>
      <c r="BN60" s="1" t="s">
        <v>0</v>
      </c>
      <c r="BO60" s="1" t="s">
        <v>0</v>
      </c>
      <c r="BP60" s="12">
        <v>752334172.44</v>
      </c>
      <c r="BQ60" s="12">
        <f>((BB60)-432759.29)-165500.48</f>
        <v>0</v>
      </c>
      <c r="BR60" s="23">
        <f>(BP60-BQ60)/BP60</f>
        <v>1</v>
      </c>
      <c r="BS60" s="1" t="s">
        <v>0</v>
      </c>
      <c r="BT60" s="1" t="s">
        <v>0</v>
      </c>
      <c r="BU60" s="1" t="s">
        <v>0</v>
      </c>
      <c r="BV60" s="1" t="s">
        <v>0</v>
      </c>
      <c r="BW60" s="1" t="s">
        <v>0</v>
      </c>
      <c r="BX60" s="1" t="s">
        <v>0</v>
      </c>
      <c r="BY60" s="1" t="s">
        <v>0</v>
      </c>
      <c r="BZ60" s="1" t="s">
        <v>0</v>
      </c>
      <c r="CA60" s="1" t="s">
        <v>0</v>
      </c>
      <c r="CB60" s="1" t="s">
        <v>0</v>
      </c>
      <c r="CC60" s="1" t="s">
        <v>0</v>
      </c>
      <c r="CD60" s="1" t="s">
        <v>0</v>
      </c>
      <c r="CE60" s="1" t="s">
        <v>0</v>
      </c>
      <c r="CF60" s="23">
        <v>1</v>
      </c>
      <c r="CG60" s="100">
        <v>-1.862645149230957E-09</v>
      </c>
      <c r="CH60" s="100">
        <v>127727267.64</v>
      </c>
      <c r="CI60" s="8">
        <f t="shared" si="61"/>
        <v>1</v>
      </c>
      <c r="CJ60" s="8">
        <v>1</v>
      </c>
      <c r="CK60" s="8">
        <v>1</v>
      </c>
      <c r="CL60" s="8">
        <v>1</v>
      </c>
      <c r="CM60" s="8">
        <v>1</v>
      </c>
      <c r="CN60" s="8">
        <v>1</v>
      </c>
      <c r="CO60" s="8">
        <v>1</v>
      </c>
      <c r="CP60" s="8">
        <v>1</v>
      </c>
      <c r="CQ60" s="8">
        <v>1</v>
      </c>
      <c r="CR60" s="8">
        <v>1</v>
      </c>
      <c r="CS60" s="8">
        <v>1</v>
      </c>
      <c r="CT60" s="8">
        <v>1</v>
      </c>
      <c r="CU60" s="176">
        <v>482507559.23399997</v>
      </c>
      <c r="CV60" s="26">
        <f t="shared" si="14"/>
        <v>1</v>
      </c>
      <c r="CW60" s="182">
        <v>1</v>
      </c>
      <c r="CX60" s="182">
        <v>1</v>
      </c>
      <c r="CY60" s="182">
        <f t="shared" si="15"/>
        <v>1</v>
      </c>
      <c r="CZ60" s="187">
        <v>114930243.45599999</v>
      </c>
      <c r="DA60" s="187">
        <v>0</v>
      </c>
      <c r="DB60" s="187">
        <v>66738935.23199999</v>
      </c>
      <c r="DC60" s="8">
        <f t="shared" si="62"/>
        <v>0.7572495839844929</v>
      </c>
      <c r="DD60" s="100">
        <v>114930243.45599999</v>
      </c>
      <c r="DE60" s="100">
        <v>16200904.291999985</v>
      </c>
      <c r="DF60" s="182">
        <v>1</v>
      </c>
      <c r="DG60" s="182">
        <v>1</v>
      </c>
      <c r="DH60" s="182">
        <v>1</v>
      </c>
      <c r="DI60" s="182">
        <v>1</v>
      </c>
      <c r="DJ60" s="182">
        <v>1</v>
      </c>
      <c r="DK60" s="182">
        <v>1</v>
      </c>
      <c r="DL60" s="182">
        <v>1</v>
      </c>
      <c r="DM60" s="8">
        <v>1</v>
      </c>
      <c r="DN60" s="26">
        <f t="shared" si="16"/>
        <v>1</v>
      </c>
      <c r="DO60" s="199">
        <v>41795253.48</v>
      </c>
      <c r="DP60" s="187">
        <v>0</v>
      </c>
      <c r="DQ60" s="238">
        <v>1</v>
      </c>
      <c r="DR60" s="238">
        <f t="shared" si="17"/>
        <v>0.7103628533869998</v>
      </c>
      <c r="DS60" s="223">
        <v>98805100.24800001</v>
      </c>
      <c r="DT60" s="187">
        <v>28617627.30664216</v>
      </c>
      <c r="DU60" s="238">
        <f t="shared" si="18"/>
        <v>0.7561662023729999</v>
      </c>
      <c r="DV60" s="229">
        <v>98947375.02</v>
      </c>
      <c r="DW60" s="187">
        <v>24126714.216349557</v>
      </c>
      <c r="DX60" s="238">
        <v>1</v>
      </c>
      <c r="DY60" s="238">
        <v>1</v>
      </c>
      <c r="DZ60" s="238">
        <v>1</v>
      </c>
      <c r="EA60" s="238">
        <v>1</v>
      </c>
      <c r="EB60" s="238">
        <v>1</v>
      </c>
      <c r="EC60" s="238">
        <f>(EE60-ED60)/EE60</f>
        <v>0.8615659012718982</v>
      </c>
      <c r="ED60" s="187">
        <v>6113260.91</v>
      </c>
      <c r="EE60" s="187">
        <v>44160080.256000005</v>
      </c>
      <c r="EF60" s="238">
        <f>(EH60-EG60)/EH60</f>
        <v>0.7889251764941719</v>
      </c>
      <c r="EG60" s="187">
        <v>12763568.792000003</v>
      </c>
      <c r="EH60" s="187">
        <v>60469404.072</v>
      </c>
      <c r="EI60" s="187">
        <v>101597431.992</v>
      </c>
      <c r="EJ60" s="238">
        <f t="shared" si="21"/>
        <v>0.9899999999795268</v>
      </c>
      <c r="EK60" s="187">
        <v>1015974.3220000267</v>
      </c>
      <c r="EL60" s="187">
        <v>126537701.58</v>
      </c>
      <c r="EM60" s="26">
        <f t="shared" si="63"/>
        <v>0.6909404808868349</v>
      </c>
      <c r="EN60" s="187">
        <v>39107681.19999999</v>
      </c>
      <c r="EO60" s="238">
        <f t="shared" si="23"/>
        <v>0.957346070676749</v>
      </c>
      <c r="EP60" s="187">
        <v>36993515.73</v>
      </c>
      <c r="EQ60" s="187">
        <v>867294439.62</v>
      </c>
      <c r="ER60" s="238">
        <f t="shared" si="64"/>
        <v>0.957346070676749</v>
      </c>
      <c r="ES60" s="238">
        <f t="shared" si="65"/>
        <v>0.7400873966427483</v>
      </c>
      <c r="ET60" s="187">
        <v>31225434.745999992</v>
      </c>
      <c r="EU60" s="187">
        <v>120138209.316</v>
      </c>
      <c r="EV60" s="187">
        <v>96584702.85599999</v>
      </c>
      <c r="EW60" s="238">
        <f t="shared" si="26"/>
        <v>1</v>
      </c>
      <c r="EX60" s="187">
        <v>0</v>
      </c>
      <c r="EY60" s="187">
        <v>125396281.668</v>
      </c>
      <c r="EZ60" s="238">
        <f t="shared" si="66"/>
        <v>0.8729509595014925</v>
      </c>
      <c r="FA60" s="187">
        <v>15931477.267999992</v>
      </c>
      <c r="FB60" s="187">
        <v>92692035.11999999</v>
      </c>
      <c r="FC60" s="238">
        <f t="shared" si="67"/>
        <v>0.8584312384228941</v>
      </c>
      <c r="FD60" s="187">
        <v>13122296.62</v>
      </c>
      <c r="FE60" s="26">
        <v>1</v>
      </c>
      <c r="FF60" s="26">
        <v>1</v>
      </c>
      <c r="FG60" s="26">
        <v>1</v>
      </c>
      <c r="FH60" s="26">
        <f>(FJ60-FI60)/FJ60</f>
        <v>0.8398144330302212</v>
      </c>
      <c r="FI60" s="187">
        <v>6679525.651999995</v>
      </c>
      <c r="FJ60" s="187">
        <v>41698673.472</v>
      </c>
      <c r="FK60" s="26">
        <v>1</v>
      </c>
      <c r="FL60" s="26">
        <v>1</v>
      </c>
      <c r="FM60" s="26">
        <v>1</v>
      </c>
      <c r="FN60" s="26">
        <f t="shared" si="68"/>
        <v>0.9371948276190755</v>
      </c>
      <c r="FO60" s="187">
        <v>9482689.49000001</v>
      </c>
      <c r="FP60" s="187">
        <v>150985804.68</v>
      </c>
      <c r="FQ60" s="26">
        <f t="shared" si="34"/>
        <v>0.927944646182884</v>
      </c>
      <c r="FR60" s="187">
        <f t="shared" si="53"/>
        <v>76441423.776</v>
      </c>
      <c r="FS60" s="187">
        <v>1060870840.6319999</v>
      </c>
      <c r="FT60" s="238">
        <f t="shared" si="35"/>
        <v>0.8392803429609997</v>
      </c>
      <c r="FU60" s="187">
        <v>26250094.54649523</v>
      </c>
      <c r="FV60" s="187">
        <v>163328462.928</v>
      </c>
      <c r="FW60" s="238">
        <v>1</v>
      </c>
      <c r="FX60" s="238">
        <v>1</v>
      </c>
      <c r="FY60" s="26">
        <f t="shared" si="58"/>
        <v>0.8872702258349999</v>
      </c>
      <c r="FZ60" s="187">
        <v>85960168.12799999</v>
      </c>
      <c r="GA60" s="187">
        <v>9690270.340254873</v>
      </c>
      <c r="GB60" s="187">
        <v>35940364.89225495</v>
      </c>
      <c r="GC60" s="26">
        <f>(GD60-GE60)/GD60</f>
        <v>0.991505528109</v>
      </c>
      <c r="GD60" s="100">
        <v>42821755.836</v>
      </c>
      <c r="GE60" s="100">
        <v>363748.20127216727</v>
      </c>
      <c r="GF60" s="26">
        <v>1</v>
      </c>
      <c r="GG60" s="26">
        <v>1</v>
      </c>
      <c r="GH60" s="26">
        <v>1</v>
      </c>
      <c r="GI60" s="26">
        <v>1</v>
      </c>
      <c r="GJ60" s="26">
        <v>1</v>
      </c>
      <c r="GK60" s="26">
        <v>1</v>
      </c>
      <c r="GL60" s="26">
        <f t="shared" si="37"/>
        <v>0.9800637220932825</v>
      </c>
      <c r="GM60" s="100">
        <v>117367741.308</v>
      </c>
      <c r="GN60" s="100">
        <v>2339875.9080000073</v>
      </c>
      <c r="GO60" s="26">
        <f t="shared" si="38"/>
        <v>0.9648996286848763</v>
      </c>
      <c r="GP60" s="100">
        <v>1100956700.6880002</v>
      </c>
      <c r="GQ60" s="187">
        <f t="shared" si="54"/>
        <v>38643988.99602228</v>
      </c>
      <c r="GR60" s="26">
        <f>(GS60-GT60)/GS60</f>
        <v>0.9921465703940806</v>
      </c>
      <c r="GS60" s="100">
        <v>175254048.876</v>
      </c>
      <c r="GT60" s="100">
        <v>1376345.3360000253</v>
      </c>
      <c r="GU60" s="26">
        <v>1</v>
      </c>
      <c r="GV60" s="26">
        <v>1</v>
      </c>
      <c r="GW60" s="291">
        <v>90286067.21999998</v>
      </c>
      <c r="GX60" s="26">
        <f>(GW60-GY60)/GW60</f>
        <v>0.9066948672216183</v>
      </c>
      <c r="GY60" s="100">
        <v>8424153.489999995</v>
      </c>
      <c r="GZ60" s="100">
        <v>88866105.972</v>
      </c>
      <c r="HA60" s="26">
        <f>(GZ60-HB60)/GZ60</f>
        <v>0.9431828467470951</v>
      </c>
      <c r="HB60" s="100">
        <v>5049119.162000015</v>
      </c>
      <c r="HC60" s="26">
        <v>1</v>
      </c>
      <c r="HD60" s="26">
        <v>1</v>
      </c>
      <c r="HE60" s="26">
        <v>1</v>
      </c>
      <c r="HF60" s="26">
        <v>1</v>
      </c>
      <c r="HG60" s="26">
        <v>1</v>
      </c>
      <c r="HH60" s="26">
        <v>1</v>
      </c>
      <c r="HI60" s="26">
        <v>1</v>
      </c>
      <c r="HJ60" s="26">
        <f>(HK60-HL60)/HK60</f>
        <v>0.990088724231915</v>
      </c>
      <c r="HK60" s="187">
        <v>1498254950.7719998</v>
      </c>
      <c r="HL60" s="187">
        <f t="shared" si="55"/>
        <v>14849617.988000035</v>
      </c>
      <c r="HM60" s="26">
        <v>1</v>
      </c>
      <c r="HN60" s="187"/>
      <c r="HO60" s="26">
        <v>1</v>
      </c>
      <c r="HP60" s="26">
        <v>1</v>
      </c>
      <c r="HQ60" s="26">
        <v>1</v>
      </c>
      <c r="HR60" s="26">
        <v>1</v>
      </c>
      <c r="HS60" s="26">
        <v>1</v>
      </c>
      <c r="HT60" s="26">
        <v>1</v>
      </c>
      <c r="HU60" s="26">
        <v>1</v>
      </c>
      <c r="HV60" s="26">
        <v>1</v>
      </c>
      <c r="HW60" s="26">
        <v>1</v>
      </c>
      <c r="HX60" s="26">
        <v>1</v>
      </c>
      <c r="HY60" s="26">
        <f>(HZ60-IA60)/HZ60</f>
        <v>1</v>
      </c>
      <c r="HZ60" s="187">
        <v>267956252.556</v>
      </c>
      <c r="IA60" s="187"/>
      <c r="IB60" s="187">
        <v>2304472449.18</v>
      </c>
      <c r="IC60" s="26">
        <f t="shared" si="69"/>
        <v>1</v>
      </c>
      <c r="ID60" s="26">
        <f>(IE60-IF60)/IE60</f>
        <v>0.9699992152245615</v>
      </c>
      <c r="IE60" s="187">
        <v>251653186.69199997</v>
      </c>
      <c r="IF60" s="187">
        <v>7549793.091999948</v>
      </c>
      <c r="IG60" s="26">
        <v>1</v>
      </c>
      <c r="IH60" s="26">
        <f>(II60-IJ60)/II60</f>
        <v>0.9198722752132408</v>
      </c>
      <c r="II60" s="7">
        <v>252184792.14</v>
      </c>
      <c r="IJ60" s="187">
        <v>20206993.620000005</v>
      </c>
      <c r="IK60" s="26">
        <v>1</v>
      </c>
    </row>
    <row r="61" spans="1:245" ht="15">
      <c r="A61" s="33" t="s">
        <v>191</v>
      </c>
      <c r="B61" s="153">
        <v>0</v>
      </c>
      <c r="C61" s="153">
        <v>0</v>
      </c>
      <c r="D61" s="1"/>
      <c r="E61" s="23"/>
      <c r="F61" s="2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5"/>
      <c r="T61" s="1"/>
      <c r="U61" s="12"/>
      <c r="V61" s="100"/>
      <c r="W61" s="1"/>
      <c r="X61" s="1"/>
      <c r="Y61" s="1"/>
      <c r="Z61" s="1"/>
      <c r="AA61" s="12"/>
      <c r="AB61" s="100"/>
      <c r="AC61" s="1"/>
      <c r="AD61" s="1"/>
      <c r="AE61" s="1"/>
      <c r="AF61" s="1"/>
      <c r="AG61" s="1"/>
      <c r="AH61" s="1"/>
      <c r="AI61" s="12"/>
      <c r="AJ61" s="12"/>
      <c r="AK61" s="1"/>
      <c r="AL61" s="1"/>
      <c r="AM61" s="1"/>
      <c r="AN61" s="1"/>
      <c r="AO61" s="1"/>
      <c r="AP61" s="1"/>
      <c r="AQ61" s="1"/>
      <c r="AR61" s="1"/>
      <c r="AS61" s="12"/>
      <c r="AT61" s="12"/>
      <c r="AU61" s="1"/>
      <c r="AV61" s="1"/>
      <c r="AW61" s="12"/>
      <c r="AX61" s="12">
        <v>0</v>
      </c>
      <c r="AY61" s="23"/>
      <c r="AZ61" s="1"/>
      <c r="BA61" s="12"/>
      <c r="BB61" s="12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2"/>
      <c r="BQ61" s="12">
        <v>0</v>
      </c>
      <c r="BR61" s="23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23"/>
      <c r="CG61" s="100">
        <v>0</v>
      </c>
      <c r="CH61" s="100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176"/>
      <c r="CV61" s="26"/>
      <c r="CW61" s="182"/>
      <c r="CX61" s="182"/>
      <c r="CY61" s="182"/>
      <c r="CZ61" s="187"/>
      <c r="DA61" s="187"/>
      <c r="DB61" s="187"/>
      <c r="DC61" s="8"/>
      <c r="DD61" s="100"/>
      <c r="DE61" s="100"/>
      <c r="DF61" s="182"/>
      <c r="DG61" s="182"/>
      <c r="DH61" s="182"/>
      <c r="DI61" s="182"/>
      <c r="DJ61" s="182"/>
      <c r="DK61" s="182"/>
      <c r="DL61" s="182"/>
      <c r="DM61" s="8"/>
      <c r="DN61" s="26" t="e">
        <f t="shared" si="16"/>
        <v>#DIV/0!</v>
      </c>
      <c r="DO61" s="199">
        <v>0</v>
      </c>
      <c r="DP61" s="187">
        <v>0</v>
      </c>
      <c r="DQ61" s="238"/>
      <c r="DR61" s="238"/>
      <c r="DS61" s="223"/>
      <c r="DT61" s="187"/>
      <c r="DU61" s="238"/>
      <c r="DV61" s="229"/>
      <c r="DW61" s="187"/>
      <c r="DX61" s="238"/>
      <c r="DY61" s="238" t="s">
        <v>0</v>
      </c>
      <c r="DZ61" s="238" t="s">
        <v>0</v>
      </c>
      <c r="EA61" s="238" t="s">
        <v>0</v>
      </c>
      <c r="EB61" s="238" t="s">
        <v>0</v>
      </c>
      <c r="EC61" s="238">
        <f>(EE61-ED61)/EE61</f>
        <v>0.8615658986861288</v>
      </c>
      <c r="ED61" s="187">
        <v>47534.5</v>
      </c>
      <c r="EE61" s="187">
        <v>343372.76399999997</v>
      </c>
      <c r="EF61" s="238">
        <f>(EH61-EG61)/EH61</f>
        <v>0.7889251798434584</v>
      </c>
      <c r="EG61" s="187">
        <v>129095.99</v>
      </c>
      <c r="EH61" s="187">
        <v>611612.46</v>
      </c>
      <c r="EI61" s="187">
        <v>85492.66799999999</v>
      </c>
      <c r="EJ61" s="238">
        <f t="shared" si="21"/>
        <v>0.9899999845600794</v>
      </c>
      <c r="EK61" s="187">
        <v>854.9279999999999</v>
      </c>
      <c r="EL61" s="187"/>
      <c r="EM61" s="26"/>
      <c r="EN61" s="187"/>
      <c r="EO61" s="238">
        <f t="shared" si="23"/>
        <v>1</v>
      </c>
      <c r="EP61" s="187">
        <v>0</v>
      </c>
      <c r="EQ61" s="187">
        <v>1040477.892</v>
      </c>
      <c r="ER61" s="238">
        <f t="shared" si="64"/>
        <v>1</v>
      </c>
      <c r="ES61" s="238" t="s">
        <v>0</v>
      </c>
      <c r="ET61" s="187">
        <v>0</v>
      </c>
      <c r="EU61" s="187"/>
      <c r="EV61" s="187"/>
      <c r="EW61" s="238" t="s">
        <v>0</v>
      </c>
      <c r="EX61" s="187">
        <v>0</v>
      </c>
      <c r="EY61" s="187"/>
      <c r="EZ61" s="238" t="s">
        <v>0</v>
      </c>
      <c r="FA61" s="187">
        <v>0</v>
      </c>
      <c r="FB61" s="187"/>
      <c r="FC61" s="238" t="s">
        <v>0</v>
      </c>
      <c r="FD61" s="187">
        <v>0</v>
      </c>
      <c r="FE61" s="26" t="s">
        <v>0</v>
      </c>
      <c r="FF61" s="26" t="s">
        <v>0</v>
      </c>
      <c r="FG61" s="26" t="s">
        <v>0</v>
      </c>
      <c r="FH61" s="26" t="s">
        <v>0</v>
      </c>
      <c r="FI61" s="187">
        <v>0</v>
      </c>
      <c r="FJ61" s="187"/>
      <c r="FK61" s="26">
        <v>1</v>
      </c>
      <c r="FL61" s="26">
        <v>1</v>
      </c>
      <c r="FM61" s="26">
        <v>1</v>
      </c>
      <c r="FN61" s="26" t="s">
        <v>0</v>
      </c>
      <c r="FO61" s="187">
        <v>0</v>
      </c>
      <c r="FP61" s="187">
        <v>0</v>
      </c>
      <c r="FQ61" s="26">
        <f t="shared" si="34"/>
        <v>1</v>
      </c>
      <c r="FR61" s="187">
        <f t="shared" si="53"/>
        <v>0</v>
      </c>
      <c r="FS61" s="187">
        <v>738226.536</v>
      </c>
      <c r="FT61" s="238" t="s">
        <v>0</v>
      </c>
      <c r="FU61" s="187">
        <v>0</v>
      </c>
      <c r="FV61" s="187">
        <v>0</v>
      </c>
      <c r="FW61" s="238" t="s">
        <v>0</v>
      </c>
      <c r="FX61" s="238" t="s">
        <v>0</v>
      </c>
      <c r="FY61" s="26">
        <f t="shared" si="58"/>
        <v>1</v>
      </c>
      <c r="FZ61" s="187">
        <v>899932.068</v>
      </c>
      <c r="GA61" s="187">
        <v>0</v>
      </c>
      <c r="GB61" s="187"/>
      <c r="GC61" s="26" t="s">
        <v>0</v>
      </c>
      <c r="GD61" s="100"/>
      <c r="GE61" s="100">
        <v>0</v>
      </c>
      <c r="GF61" s="26"/>
      <c r="GG61" s="26"/>
      <c r="GH61" s="26"/>
      <c r="GI61" s="26"/>
      <c r="GJ61" s="26"/>
      <c r="GK61" s="26"/>
      <c r="GL61" s="26" t="s">
        <v>0</v>
      </c>
      <c r="GM61" s="100"/>
      <c r="GN61" s="100">
        <v>0</v>
      </c>
      <c r="GO61" s="26" t="s">
        <v>0</v>
      </c>
      <c r="GP61" s="100">
        <v>726980.3759999999</v>
      </c>
      <c r="GQ61" s="187">
        <v>0</v>
      </c>
      <c r="GR61" s="26" t="s">
        <v>0</v>
      </c>
      <c r="GS61" s="100"/>
      <c r="GT61" s="100">
        <v>0</v>
      </c>
      <c r="GU61" s="26" t="s">
        <v>0</v>
      </c>
      <c r="GV61" s="26" t="s">
        <v>0</v>
      </c>
      <c r="GW61" s="291"/>
      <c r="GX61" s="26" t="s">
        <v>0</v>
      </c>
      <c r="GY61" s="100">
        <v>0</v>
      </c>
      <c r="GZ61" s="100"/>
      <c r="HA61" s="26" t="s">
        <v>0</v>
      </c>
      <c r="HB61" s="100">
        <v>0</v>
      </c>
      <c r="HC61" s="26" t="s">
        <v>0</v>
      </c>
      <c r="HD61" s="26" t="s">
        <v>0</v>
      </c>
      <c r="HE61" s="26" t="s">
        <v>0</v>
      </c>
      <c r="HF61" s="26" t="s">
        <v>0</v>
      </c>
      <c r="HG61" s="26" t="s">
        <v>0</v>
      </c>
      <c r="HH61" s="26" t="s">
        <v>0</v>
      </c>
      <c r="HI61" s="26" t="s">
        <v>0</v>
      </c>
      <c r="HJ61" s="26">
        <f aca="true" t="shared" si="70" ref="HJ61:HJ128">(HK61-HL61)/HK61</f>
        <v>1</v>
      </c>
      <c r="HK61" s="187">
        <v>661359.4319999999</v>
      </c>
      <c r="HL61" s="187">
        <f t="shared" si="55"/>
        <v>0</v>
      </c>
      <c r="HM61" s="26" t="s">
        <v>0</v>
      </c>
      <c r="HN61" s="187"/>
      <c r="HO61" s="26" t="s">
        <v>0</v>
      </c>
      <c r="HP61" s="26" t="s">
        <v>0</v>
      </c>
      <c r="HQ61" s="26" t="s">
        <v>0</v>
      </c>
      <c r="HR61" s="26" t="s">
        <v>0</v>
      </c>
      <c r="HS61" s="26" t="s">
        <v>0</v>
      </c>
      <c r="HT61" s="26" t="s">
        <v>0</v>
      </c>
      <c r="HU61" s="26" t="s">
        <v>0</v>
      </c>
      <c r="HV61" s="26">
        <v>1</v>
      </c>
      <c r="HW61" s="26">
        <v>1</v>
      </c>
      <c r="HX61" s="26">
        <v>1</v>
      </c>
      <c r="HY61" s="26" t="s">
        <v>0</v>
      </c>
      <c r="HZ61" s="187"/>
      <c r="IA61" s="187"/>
      <c r="IB61" s="187">
        <v>418730.568</v>
      </c>
      <c r="IC61" s="26">
        <f t="shared" si="69"/>
        <v>1</v>
      </c>
      <c r="ID61" s="26"/>
      <c r="IE61" s="187"/>
      <c r="IF61" s="187"/>
      <c r="IG61" s="26"/>
      <c r="IH61" s="26"/>
      <c r="IJ61" s="187"/>
      <c r="IK61" s="26"/>
    </row>
    <row r="62" spans="1:245" ht="15">
      <c r="A62" s="33" t="s">
        <v>156</v>
      </c>
      <c r="B62" s="153">
        <v>0</v>
      </c>
      <c r="C62" s="153">
        <v>0</v>
      </c>
      <c r="D62" s="1"/>
      <c r="E62" s="23" t="s">
        <v>0</v>
      </c>
      <c r="F62" s="1" t="s">
        <v>0</v>
      </c>
      <c r="G62" s="1" t="s">
        <v>0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  <c r="M62" s="1" t="s">
        <v>0</v>
      </c>
      <c r="N62" s="1" t="s">
        <v>0</v>
      </c>
      <c r="O62" s="1" t="s">
        <v>0</v>
      </c>
      <c r="P62" s="1" t="s">
        <v>0</v>
      </c>
      <c r="Q62" s="1" t="s">
        <v>0</v>
      </c>
      <c r="R62" s="1" t="s">
        <v>0</v>
      </c>
      <c r="S62" s="1" t="s">
        <v>0</v>
      </c>
      <c r="T62" s="1" t="s">
        <v>0</v>
      </c>
      <c r="U62" s="1" t="s">
        <v>0</v>
      </c>
      <c r="V62" s="1" t="s">
        <v>0</v>
      </c>
      <c r="W62" s="1" t="s">
        <v>0</v>
      </c>
      <c r="X62" s="1" t="s">
        <v>0</v>
      </c>
      <c r="Y62" s="1" t="s">
        <v>0</v>
      </c>
      <c r="Z62" s="1" t="s">
        <v>0</v>
      </c>
      <c r="AA62" s="1" t="s">
        <v>0</v>
      </c>
      <c r="AB62" s="1" t="s">
        <v>0</v>
      </c>
      <c r="AC62" s="1" t="s">
        <v>0</v>
      </c>
      <c r="AD62" s="1" t="s">
        <v>0</v>
      </c>
      <c r="AE62" s="1" t="s">
        <v>0</v>
      </c>
      <c r="AF62" s="1" t="s">
        <v>0</v>
      </c>
      <c r="AG62" s="1" t="s">
        <v>0</v>
      </c>
      <c r="AH62" s="1" t="s">
        <v>0</v>
      </c>
      <c r="AI62" s="1" t="s">
        <v>0</v>
      </c>
      <c r="AJ62" s="1" t="s">
        <v>0</v>
      </c>
      <c r="AK62" s="1" t="s">
        <v>0</v>
      </c>
      <c r="AL62" s="1" t="s">
        <v>0</v>
      </c>
      <c r="AM62" s="1" t="s">
        <v>0</v>
      </c>
      <c r="AN62" s="1" t="s">
        <v>0</v>
      </c>
      <c r="AO62" s="1" t="s">
        <v>0</v>
      </c>
      <c r="AP62" s="1" t="s">
        <v>0</v>
      </c>
      <c r="AQ62" s="1" t="s">
        <v>0</v>
      </c>
      <c r="AR62" s="1" t="s">
        <v>0</v>
      </c>
      <c r="AS62" s="1" t="s">
        <v>0</v>
      </c>
      <c r="AT62" s="1" t="s">
        <v>0</v>
      </c>
      <c r="AU62" s="1" t="s">
        <v>0</v>
      </c>
      <c r="AV62" s="1" t="s">
        <v>0</v>
      </c>
      <c r="AW62" s="1" t="s">
        <v>0</v>
      </c>
      <c r="AX62" s="12">
        <v>0</v>
      </c>
      <c r="AY62" s="23" t="s">
        <v>0</v>
      </c>
      <c r="AZ62" s="1" t="s">
        <v>0</v>
      </c>
      <c r="BA62" s="1" t="s">
        <v>0</v>
      </c>
      <c r="BB62" s="1" t="s">
        <v>0</v>
      </c>
      <c r="BC62" s="1" t="s">
        <v>0</v>
      </c>
      <c r="BD62" s="1" t="s">
        <v>0</v>
      </c>
      <c r="BE62" s="1" t="s">
        <v>0</v>
      </c>
      <c r="BF62" s="1" t="s">
        <v>0</v>
      </c>
      <c r="BG62" s="1" t="s">
        <v>0</v>
      </c>
      <c r="BH62" s="1" t="s">
        <v>0</v>
      </c>
      <c r="BI62" s="1" t="s">
        <v>0</v>
      </c>
      <c r="BJ62" s="1" t="s">
        <v>0</v>
      </c>
      <c r="BK62" s="1" t="s">
        <v>0</v>
      </c>
      <c r="BL62" s="1" t="s">
        <v>0</v>
      </c>
      <c r="BM62" s="1" t="s">
        <v>0</v>
      </c>
      <c r="BN62" s="1" t="s">
        <v>0</v>
      </c>
      <c r="BO62" s="1" t="s">
        <v>0</v>
      </c>
      <c r="BP62" s="1" t="s">
        <v>0</v>
      </c>
      <c r="BQ62" s="12">
        <v>0</v>
      </c>
      <c r="BR62" s="23" t="s">
        <v>0</v>
      </c>
      <c r="BS62" s="1" t="s">
        <v>0</v>
      </c>
      <c r="BT62" s="1" t="s">
        <v>0</v>
      </c>
      <c r="BU62" s="1" t="s">
        <v>0</v>
      </c>
      <c r="BV62" s="1" t="s">
        <v>0</v>
      </c>
      <c r="BW62" s="1" t="s">
        <v>0</v>
      </c>
      <c r="BX62" s="1" t="s">
        <v>0</v>
      </c>
      <c r="BY62" s="1" t="s">
        <v>0</v>
      </c>
      <c r="BZ62" s="1" t="s">
        <v>0</v>
      </c>
      <c r="CA62" s="1" t="s">
        <v>0</v>
      </c>
      <c r="CB62" s="1" t="s">
        <v>0</v>
      </c>
      <c r="CC62" s="1" t="s">
        <v>0</v>
      </c>
      <c r="CD62" s="1" t="s">
        <v>0</v>
      </c>
      <c r="CE62" s="1" t="s">
        <v>0</v>
      </c>
      <c r="CF62" s="1" t="s">
        <v>0</v>
      </c>
      <c r="CG62" s="100">
        <v>0</v>
      </c>
      <c r="CH62" s="8" t="s">
        <v>0</v>
      </c>
      <c r="CI62" s="8" t="s">
        <v>0</v>
      </c>
      <c r="CJ62" s="8" t="s">
        <v>0</v>
      </c>
      <c r="CK62" s="8" t="s">
        <v>0</v>
      </c>
      <c r="CL62" s="8" t="s">
        <v>0</v>
      </c>
      <c r="CM62" s="8" t="s">
        <v>0</v>
      </c>
      <c r="CN62" s="8" t="s">
        <v>0</v>
      </c>
      <c r="CO62" s="8" t="s">
        <v>0</v>
      </c>
      <c r="CP62" s="8" t="s">
        <v>0</v>
      </c>
      <c r="CQ62" s="8" t="s">
        <v>0</v>
      </c>
      <c r="CR62" s="8" t="s">
        <v>0</v>
      </c>
      <c r="CS62" s="8" t="s">
        <v>0</v>
      </c>
      <c r="CT62" s="8">
        <v>1</v>
      </c>
      <c r="CU62" s="176">
        <v>7527135.06</v>
      </c>
      <c r="CV62" s="26"/>
      <c r="CW62" s="182">
        <v>1</v>
      </c>
      <c r="CX62" s="182">
        <v>1</v>
      </c>
      <c r="CY62" s="182">
        <f t="shared" si="15"/>
        <v>1</v>
      </c>
      <c r="CZ62" s="187">
        <v>8949711.684</v>
      </c>
      <c r="DA62" s="187">
        <v>0</v>
      </c>
      <c r="DB62" s="187">
        <v>2074766.112</v>
      </c>
      <c r="DC62" s="8">
        <f t="shared" si="62"/>
        <v>0.7572495814892123</v>
      </c>
      <c r="DD62" s="100">
        <v>8949711.684</v>
      </c>
      <c r="DE62" s="100">
        <v>503650.34199999995</v>
      </c>
      <c r="DF62" s="182" t="s">
        <v>0</v>
      </c>
      <c r="DG62" s="182" t="s">
        <v>0</v>
      </c>
      <c r="DH62" s="182" t="s">
        <v>0</v>
      </c>
      <c r="DI62" s="182" t="s">
        <v>0</v>
      </c>
      <c r="DJ62" s="182" t="s">
        <v>0</v>
      </c>
      <c r="DK62" s="182">
        <v>1</v>
      </c>
      <c r="DL62" s="182">
        <v>1</v>
      </c>
      <c r="DM62" s="8">
        <v>1</v>
      </c>
      <c r="DN62" s="26"/>
      <c r="DO62" s="199">
        <v>0</v>
      </c>
      <c r="DP62" s="187">
        <v>0</v>
      </c>
      <c r="DQ62" s="238">
        <v>1</v>
      </c>
      <c r="DR62" s="238">
        <f t="shared" si="17"/>
        <v>0.710362853387</v>
      </c>
      <c r="DS62" s="223">
        <v>6509470.98</v>
      </c>
      <c r="DT62" s="187">
        <v>1885384.600607329</v>
      </c>
      <c r="DU62" s="238">
        <f t="shared" si="18"/>
        <v>0.756166202373</v>
      </c>
      <c r="DV62" s="229">
        <v>3880917.672</v>
      </c>
      <c r="DW62" s="187">
        <v>946298.894241496</v>
      </c>
      <c r="DX62" s="238">
        <v>1</v>
      </c>
      <c r="DY62" s="238" t="s">
        <v>0</v>
      </c>
      <c r="DZ62" s="238" t="s">
        <v>0</v>
      </c>
      <c r="EA62" s="238" t="s">
        <v>0</v>
      </c>
      <c r="EB62" s="238" t="s">
        <v>0</v>
      </c>
      <c r="EC62" s="238" t="s">
        <v>0</v>
      </c>
      <c r="ED62" s="187"/>
      <c r="EE62" s="187"/>
      <c r="EF62" s="238">
        <f>(EH62-EG62)/EH62</f>
        <v>0.7889251791846134</v>
      </c>
      <c r="EG62" s="187">
        <v>159639.27599999995</v>
      </c>
      <c r="EH62" s="187">
        <v>756316.056</v>
      </c>
      <c r="EI62" s="187">
        <v>7072397.868</v>
      </c>
      <c r="EJ62" s="238">
        <f t="shared" si="21"/>
        <v>0.9900000000961485</v>
      </c>
      <c r="EK62" s="187">
        <v>70723.97799999919</v>
      </c>
      <c r="EL62" s="187">
        <v>12355613.556</v>
      </c>
      <c r="EM62" s="26">
        <f t="shared" si="63"/>
        <v>0.6909404803984305</v>
      </c>
      <c r="EN62" s="187">
        <v>3818619.99</v>
      </c>
      <c r="EO62" s="238">
        <f t="shared" si="23"/>
        <v>0.9083559658378145</v>
      </c>
      <c r="EP62" s="187">
        <v>3612184.98</v>
      </c>
      <c r="EQ62" s="187">
        <v>39415385.988</v>
      </c>
      <c r="ER62" s="238">
        <f t="shared" si="64"/>
        <v>0.9083559658378145</v>
      </c>
      <c r="ES62" s="238">
        <f t="shared" si="65"/>
        <v>0.7400873966546127</v>
      </c>
      <c r="ET62" s="187">
        <v>3378178.796</v>
      </c>
      <c r="EU62" s="187">
        <v>12997364.316</v>
      </c>
      <c r="EV62" s="187">
        <v>11098730.952000001</v>
      </c>
      <c r="EW62" s="238">
        <f t="shared" si="26"/>
        <v>1</v>
      </c>
      <c r="EX62" s="187">
        <v>0</v>
      </c>
      <c r="EY62" s="187">
        <v>11778917.952000001</v>
      </c>
      <c r="EZ62" s="238">
        <f>(EY62-FA62)/EY62</f>
        <v>0.8729509596638372</v>
      </c>
      <c r="FA62" s="187">
        <v>1496500.222000001</v>
      </c>
      <c r="FB62" s="187">
        <v>3606706.344</v>
      </c>
      <c r="FC62" s="238">
        <f>(FB62-FD62)/FB62</f>
        <v>0.8584312374503645</v>
      </c>
      <c r="FD62" s="187">
        <v>510596.9539999999</v>
      </c>
      <c r="FE62" s="26" t="s">
        <v>0</v>
      </c>
      <c r="FF62" s="26" t="s">
        <v>0</v>
      </c>
      <c r="FG62" s="26" t="s">
        <v>0</v>
      </c>
      <c r="FH62" s="26" t="s">
        <v>0</v>
      </c>
      <c r="FI62" s="187">
        <v>0</v>
      </c>
      <c r="FJ62" s="187"/>
      <c r="FK62" s="26" t="s">
        <v>0</v>
      </c>
      <c r="FL62" s="26" t="s">
        <v>0</v>
      </c>
      <c r="FM62" s="26">
        <v>1</v>
      </c>
      <c r="FN62" s="26">
        <f aca="true" t="shared" si="71" ref="FN62:FN97">(FP62-FO62)/FP62</f>
        <v>0.9371948278705293</v>
      </c>
      <c r="FO62" s="187">
        <v>606566.7079999987</v>
      </c>
      <c r="FP62" s="187">
        <v>9657910.128</v>
      </c>
      <c r="FQ62" s="26">
        <f t="shared" si="34"/>
        <v>0.8984589479965065</v>
      </c>
      <c r="FR62" s="187">
        <f t="shared" si="53"/>
        <v>5991842.68</v>
      </c>
      <c r="FS62" s="187">
        <v>59009066.4</v>
      </c>
      <c r="FT62" s="238">
        <f t="shared" si="35"/>
        <v>0.839280342961</v>
      </c>
      <c r="FU62" s="187">
        <v>2324634.910508657</v>
      </c>
      <c r="FV62" s="187">
        <v>14463911.592</v>
      </c>
      <c r="FW62" s="238">
        <v>1</v>
      </c>
      <c r="FX62" s="238">
        <v>1</v>
      </c>
      <c r="FY62" s="26" t="s">
        <v>0</v>
      </c>
      <c r="FZ62" s="187"/>
      <c r="GA62" s="187">
        <v>101449.13878948137</v>
      </c>
      <c r="GB62" s="187">
        <v>2426084.042789489</v>
      </c>
      <c r="GC62" s="26" t="s">
        <v>0</v>
      </c>
      <c r="GD62" s="100"/>
      <c r="GE62" s="100">
        <v>0</v>
      </c>
      <c r="GF62" s="26"/>
      <c r="GG62" s="26"/>
      <c r="GH62" s="26"/>
      <c r="GI62" s="26"/>
      <c r="GJ62" s="26"/>
      <c r="GK62" s="26"/>
      <c r="GL62" s="26">
        <f t="shared" si="37"/>
        <v>0.9800637221847628</v>
      </c>
      <c r="GM62" s="100">
        <v>15517462.931999998</v>
      </c>
      <c r="GN62" s="100">
        <v>309360.4519999977</v>
      </c>
      <c r="GO62" s="26">
        <f t="shared" si="38"/>
        <v>0.9523671124034474</v>
      </c>
      <c r="GP62" s="100">
        <v>57427643.78400001</v>
      </c>
      <c r="GQ62" s="187">
        <f t="shared" si="54"/>
        <v>2735444.501298136</v>
      </c>
      <c r="GR62" s="26">
        <f>(GS62-GT62)/GS62</f>
        <v>0.8837325274872604</v>
      </c>
      <c r="GS62" s="100">
        <v>15899937.756000001</v>
      </c>
      <c r="GT62" s="100">
        <v>1848645.5760000013</v>
      </c>
      <c r="GU62" s="26" t="s">
        <v>0</v>
      </c>
      <c r="GV62" s="26" t="s">
        <v>0</v>
      </c>
      <c r="GW62" s="291"/>
      <c r="GX62" s="26" t="s">
        <v>0</v>
      </c>
      <c r="GY62" s="100">
        <v>0</v>
      </c>
      <c r="GZ62" s="291"/>
      <c r="HA62" s="26" t="s">
        <v>0</v>
      </c>
      <c r="HB62" s="100">
        <v>0</v>
      </c>
      <c r="HC62" s="26" t="s">
        <v>0</v>
      </c>
      <c r="HD62" s="26" t="s">
        <v>0</v>
      </c>
      <c r="HE62" s="26" t="s">
        <v>0</v>
      </c>
      <c r="HF62" s="26" t="s">
        <v>0</v>
      </c>
      <c r="HG62" s="26" t="s">
        <v>0</v>
      </c>
      <c r="HH62" s="26" t="s">
        <v>0</v>
      </c>
      <c r="HI62" s="26" t="s">
        <v>0</v>
      </c>
      <c r="HJ62" s="26">
        <f>(HK62-HL62)/HK62</f>
        <v>0.9679362929141181</v>
      </c>
      <c r="HK62" s="187">
        <v>57655391.22</v>
      </c>
      <c r="HL62" s="187">
        <f>GT62+GY62+HB62</f>
        <v>1848645.5760000013</v>
      </c>
      <c r="HM62" s="26">
        <v>1</v>
      </c>
      <c r="HN62" s="187"/>
      <c r="HO62" s="26">
        <v>1</v>
      </c>
      <c r="HP62" s="26">
        <v>1</v>
      </c>
      <c r="HQ62" s="26">
        <v>1</v>
      </c>
      <c r="HR62" s="26" t="s">
        <v>0</v>
      </c>
      <c r="HS62" s="26" t="s">
        <v>0</v>
      </c>
      <c r="HT62" s="26" t="s">
        <v>0</v>
      </c>
      <c r="HU62" s="26" t="s">
        <v>0</v>
      </c>
      <c r="HV62" s="26" t="s">
        <v>0</v>
      </c>
      <c r="HW62" s="26">
        <v>1</v>
      </c>
      <c r="HX62" s="26">
        <v>1</v>
      </c>
      <c r="HY62" s="26">
        <f>(HZ62-IA62)/HZ62</f>
        <v>1</v>
      </c>
      <c r="HZ62" s="187">
        <v>16717012.896</v>
      </c>
      <c r="IA62" s="187"/>
      <c r="IB62" s="187">
        <v>68720570.112</v>
      </c>
      <c r="IC62" s="26">
        <f t="shared" si="69"/>
        <v>1</v>
      </c>
      <c r="ID62" s="26">
        <f>(IE62-IF62)/IE62</f>
        <v>0.9699992152315002</v>
      </c>
      <c r="IE62" s="187">
        <v>12565540.032</v>
      </c>
      <c r="IF62" s="187">
        <v>376976.061999999</v>
      </c>
      <c r="IG62" s="26">
        <v>1</v>
      </c>
      <c r="IH62" s="26">
        <f>(II62-IJ62)/II62</f>
        <v>0.9198722749470017</v>
      </c>
      <c r="II62" s="7">
        <v>7861588.751999999</v>
      </c>
      <c r="IJ62" s="187">
        <v>629931.2220000001</v>
      </c>
      <c r="IK62" s="26">
        <v>1</v>
      </c>
    </row>
    <row r="63" spans="1:245" ht="15">
      <c r="A63" s="33" t="s">
        <v>295</v>
      </c>
      <c r="B63" s="153"/>
      <c r="C63" s="153"/>
      <c r="D63" s="1"/>
      <c r="E63" s="2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2"/>
      <c r="AY63" s="23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2"/>
      <c r="BR63" s="23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00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176"/>
      <c r="CV63" s="26"/>
      <c r="CW63" s="182"/>
      <c r="CX63" s="182"/>
      <c r="CY63" s="182"/>
      <c r="CZ63" s="187"/>
      <c r="DA63" s="187"/>
      <c r="DB63" s="187"/>
      <c r="DC63" s="8"/>
      <c r="DD63" s="100"/>
      <c r="DE63" s="100"/>
      <c r="DF63" s="182"/>
      <c r="DG63" s="182"/>
      <c r="DH63" s="182"/>
      <c r="DI63" s="182"/>
      <c r="DJ63" s="182"/>
      <c r="DK63" s="182"/>
      <c r="DL63" s="182"/>
      <c r="DM63" s="8"/>
      <c r="DN63" s="26"/>
      <c r="DO63" s="199"/>
      <c r="DP63" s="187"/>
      <c r="DQ63" s="238"/>
      <c r="DR63" s="238"/>
      <c r="DS63" s="223"/>
      <c r="DT63" s="187"/>
      <c r="DU63" s="238"/>
      <c r="DV63" s="229"/>
      <c r="DW63" s="187"/>
      <c r="DX63" s="238"/>
      <c r="DY63" s="238"/>
      <c r="DZ63" s="238"/>
      <c r="EA63" s="238"/>
      <c r="EB63" s="238"/>
      <c r="EC63" s="238"/>
      <c r="ED63" s="187"/>
      <c r="EE63" s="187"/>
      <c r="EF63" s="238"/>
      <c r="EG63" s="187"/>
      <c r="EH63" s="187"/>
      <c r="EI63" s="187"/>
      <c r="EJ63" s="238"/>
      <c r="EK63" s="187"/>
      <c r="EL63" s="187"/>
      <c r="EM63" s="26"/>
      <c r="EN63" s="187"/>
      <c r="EO63" s="238"/>
      <c r="EP63" s="187"/>
      <c r="EQ63" s="187"/>
      <c r="ER63" s="238"/>
      <c r="ES63" s="238"/>
      <c r="ET63" s="187"/>
      <c r="EU63" s="187"/>
      <c r="EV63" s="187"/>
      <c r="EW63" s="238"/>
      <c r="EX63" s="187"/>
      <c r="EY63" s="187"/>
      <c r="EZ63" s="238"/>
      <c r="FA63" s="187"/>
      <c r="FB63" s="187"/>
      <c r="FC63" s="238"/>
      <c r="FD63" s="187"/>
      <c r="FE63" s="26"/>
      <c r="FF63" s="26"/>
      <c r="FG63" s="26"/>
      <c r="FH63" s="26"/>
      <c r="FI63" s="187"/>
      <c r="FJ63" s="187"/>
      <c r="FK63" s="26"/>
      <c r="FL63" s="26"/>
      <c r="FM63" s="26"/>
      <c r="FN63" s="26"/>
      <c r="FO63" s="187"/>
      <c r="FP63" s="187"/>
      <c r="FQ63" s="26"/>
      <c r="FR63" s="187"/>
      <c r="FS63" s="187"/>
      <c r="FT63" s="238"/>
      <c r="FU63" s="187"/>
      <c r="FV63" s="187"/>
      <c r="FW63" s="238"/>
      <c r="FX63" s="238"/>
      <c r="FY63" s="26"/>
      <c r="FZ63" s="187"/>
      <c r="GA63" s="187"/>
      <c r="GB63" s="187"/>
      <c r="GC63" s="26"/>
      <c r="GD63" s="100"/>
      <c r="GE63" s="100"/>
      <c r="GF63" s="26"/>
      <c r="GG63" s="26"/>
      <c r="GH63" s="26"/>
      <c r="GI63" s="26"/>
      <c r="GJ63" s="26"/>
      <c r="GK63" s="26"/>
      <c r="GL63" s="26"/>
      <c r="GM63" s="100"/>
      <c r="GN63" s="100"/>
      <c r="GO63" s="26"/>
      <c r="GP63" s="100"/>
      <c r="GQ63" s="187"/>
      <c r="GR63" s="26"/>
      <c r="GS63" s="100"/>
      <c r="GT63" s="100"/>
      <c r="GU63" s="26"/>
      <c r="GV63" s="26"/>
      <c r="GW63" s="291"/>
      <c r="GX63" s="26"/>
      <c r="GY63" s="100"/>
      <c r="GZ63" s="291"/>
      <c r="HA63" s="26"/>
      <c r="HB63" s="100"/>
      <c r="HC63" s="26"/>
      <c r="HD63" s="26"/>
      <c r="HE63" s="26"/>
      <c r="HF63" s="26"/>
      <c r="HG63" s="26"/>
      <c r="HH63" s="26"/>
      <c r="HI63" s="26"/>
      <c r="HJ63" s="26"/>
      <c r="HK63" s="187"/>
      <c r="HL63" s="187"/>
      <c r="HM63" s="26"/>
      <c r="HN63" s="187"/>
      <c r="HO63" s="26">
        <v>1</v>
      </c>
      <c r="HP63" s="26">
        <v>1</v>
      </c>
      <c r="HQ63" s="26">
        <v>1</v>
      </c>
      <c r="HR63" s="26"/>
      <c r="HS63" s="26"/>
      <c r="HT63" s="26"/>
      <c r="HU63" s="26"/>
      <c r="HV63" s="26"/>
      <c r="HW63" s="26"/>
      <c r="HX63" s="26"/>
      <c r="HY63" s="26"/>
      <c r="HZ63" s="187"/>
      <c r="IA63" s="187"/>
      <c r="IB63" s="187">
        <v>71024154.708</v>
      </c>
      <c r="IC63" s="26">
        <f t="shared" si="69"/>
        <v>1</v>
      </c>
      <c r="ID63" s="26"/>
      <c r="IE63" s="187"/>
      <c r="IF63" s="187"/>
      <c r="IG63" s="26"/>
      <c r="IH63" s="26"/>
      <c r="IJ63" s="187"/>
      <c r="IK63" s="26"/>
    </row>
    <row r="64" spans="1:245" ht="15">
      <c r="A64" s="33" t="s">
        <v>401</v>
      </c>
      <c r="B64" s="153"/>
      <c r="C64" s="153"/>
      <c r="D64" s="1"/>
      <c r="E64" s="2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2"/>
      <c r="AY64" s="23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2"/>
      <c r="BR64" s="23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00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176"/>
      <c r="CV64" s="26"/>
      <c r="CW64" s="182"/>
      <c r="CX64" s="182"/>
      <c r="CY64" s="182"/>
      <c r="CZ64" s="187"/>
      <c r="DA64" s="187"/>
      <c r="DB64" s="187"/>
      <c r="DC64" s="8"/>
      <c r="DD64" s="100"/>
      <c r="DE64" s="100"/>
      <c r="DF64" s="182"/>
      <c r="DG64" s="182"/>
      <c r="DH64" s="182"/>
      <c r="DI64" s="182"/>
      <c r="DJ64" s="182"/>
      <c r="DK64" s="182"/>
      <c r="DL64" s="182"/>
      <c r="DM64" s="8"/>
      <c r="DN64" s="26"/>
      <c r="DO64" s="199"/>
      <c r="DP64" s="187"/>
      <c r="DQ64" s="238"/>
      <c r="DR64" s="238"/>
      <c r="DS64" s="223"/>
      <c r="DT64" s="187"/>
      <c r="DU64" s="238"/>
      <c r="DV64" s="229"/>
      <c r="DW64" s="187"/>
      <c r="DX64" s="238"/>
      <c r="DY64" s="238"/>
      <c r="DZ64" s="238"/>
      <c r="EA64" s="238"/>
      <c r="EB64" s="238"/>
      <c r="EC64" s="238"/>
      <c r="ED64" s="187"/>
      <c r="EE64" s="187"/>
      <c r="EF64" s="238"/>
      <c r="EG64" s="187"/>
      <c r="EH64" s="187"/>
      <c r="EI64" s="187"/>
      <c r="EJ64" s="238"/>
      <c r="EK64" s="187"/>
      <c r="EL64" s="187"/>
      <c r="EM64" s="26"/>
      <c r="EN64" s="187"/>
      <c r="EO64" s="238"/>
      <c r="EP64" s="187"/>
      <c r="EQ64" s="187"/>
      <c r="ER64" s="238"/>
      <c r="ES64" s="238"/>
      <c r="ET64" s="187"/>
      <c r="EU64" s="187"/>
      <c r="EV64" s="187"/>
      <c r="EW64" s="238"/>
      <c r="EX64" s="187"/>
      <c r="EY64" s="187"/>
      <c r="EZ64" s="238"/>
      <c r="FA64" s="187"/>
      <c r="FB64" s="187"/>
      <c r="FC64" s="238"/>
      <c r="FD64" s="187"/>
      <c r="FE64" s="26"/>
      <c r="FF64" s="26"/>
      <c r="FG64" s="26"/>
      <c r="FH64" s="26"/>
      <c r="FI64" s="187"/>
      <c r="FJ64" s="187"/>
      <c r="FK64" s="26"/>
      <c r="FL64" s="26"/>
      <c r="FM64" s="26"/>
      <c r="FN64" s="26"/>
      <c r="FO64" s="187"/>
      <c r="FP64" s="187"/>
      <c r="FQ64" s="26"/>
      <c r="FR64" s="187"/>
      <c r="FS64" s="187"/>
      <c r="FT64" s="238"/>
      <c r="FU64" s="187"/>
      <c r="FV64" s="187"/>
      <c r="FW64" s="238"/>
      <c r="FX64" s="238"/>
      <c r="FY64" s="26"/>
      <c r="FZ64" s="187"/>
      <c r="GA64" s="187"/>
      <c r="GB64" s="187"/>
      <c r="GC64" s="26"/>
      <c r="GD64" s="100"/>
      <c r="GE64" s="100"/>
      <c r="GF64" s="26"/>
      <c r="GG64" s="26"/>
      <c r="GH64" s="26"/>
      <c r="GI64" s="26"/>
      <c r="GJ64" s="26"/>
      <c r="GK64" s="26"/>
      <c r="GL64" s="26"/>
      <c r="GM64" s="100"/>
      <c r="GN64" s="100"/>
      <c r="GO64" s="26"/>
      <c r="GP64" s="100"/>
      <c r="GQ64" s="187"/>
      <c r="GR64" s="26"/>
      <c r="GS64" s="100"/>
      <c r="GT64" s="100"/>
      <c r="GU64" s="26"/>
      <c r="GV64" s="26"/>
      <c r="GW64" s="291"/>
      <c r="GX64" s="26"/>
      <c r="GY64" s="100"/>
      <c r="GZ64" s="291"/>
      <c r="HA64" s="26"/>
      <c r="HB64" s="100">
        <v>0</v>
      </c>
      <c r="HC64" s="26"/>
      <c r="HD64" s="26"/>
      <c r="HE64" s="26"/>
      <c r="HF64" s="26"/>
      <c r="HG64" s="26"/>
      <c r="HH64" s="26"/>
      <c r="HI64" s="26"/>
      <c r="HJ64" s="26"/>
      <c r="HK64" s="187"/>
      <c r="HL64" s="187"/>
      <c r="HM64" s="26"/>
      <c r="HN64" s="187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>
        <f>(HZ64-IA64)/HZ64</f>
        <v>1</v>
      </c>
      <c r="HZ64" s="187">
        <v>5611660.271999999</v>
      </c>
      <c r="IA64" s="187"/>
      <c r="IB64" s="187">
        <v>5611660.271999999</v>
      </c>
      <c r="IC64" s="26">
        <f>(IB64-IA64)/IB64</f>
        <v>1</v>
      </c>
      <c r="ID64" s="26">
        <f>(IE64-IF64)/IE64</f>
        <v>0.9699992156450097</v>
      </c>
      <c r="IE64" s="187">
        <v>12747748.308</v>
      </c>
      <c r="IF64" s="187">
        <v>382442.4480000008</v>
      </c>
      <c r="IG64" s="26">
        <v>1</v>
      </c>
      <c r="IH64" s="26">
        <f>(II64-IJ64)/II64</f>
        <v>0.9198722751279896</v>
      </c>
      <c r="II64" s="7">
        <v>3617219.9880000004</v>
      </c>
      <c r="IJ64" s="187">
        <v>289839.6080000005</v>
      </c>
      <c r="IK64" s="26">
        <v>1</v>
      </c>
    </row>
    <row r="65" spans="1:245" ht="15">
      <c r="A65" s="33" t="s">
        <v>396</v>
      </c>
      <c r="B65" s="153"/>
      <c r="C65" s="153"/>
      <c r="D65" s="1"/>
      <c r="E65" s="2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2"/>
      <c r="AY65" s="23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2"/>
      <c r="BR65" s="23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00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176"/>
      <c r="CV65" s="26"/>
      <c r="CW65" s="182"/>
      <c r="CX65" s="182"/>
      <c r="CY65" s="182"/>
      <c r="CZ65" s="187"/>
      <c r="DA65" s="187"/>
      <c r="DB65" s="187"/>
      <c r="DC65" s="8"/>
      <c r="DD65" s="100"/>
      <c r="DE65" s="100"/>
      <c r="DF65" s="182"/>
      <c r="DG65" s="182"/>
      <c r="DH65" s="182"/>
      <c r="DI65" s="182"/>
      <c r="DJ65" s="182"/>
      <c r="DK65" s="182"/>
      <c r="DL65" s="182"/>
      <c r="DM65" s="8"/>
      <c r="DN65" s="26"/>
      <c r="DO65" s="199"/>
      <c r="DP65" s="187"/>
      <c r="DQ65" s="238"/>
      <c r="DR65" s="238"/>
      <c r="DS65" s="223"/>
      <c r="DT65" s="187"/>
      <c r="DU65" s="238"/>
      <c r="DV65" s="229"/>
      <c r="DW65" s="187"/>
      <c r="DX65" s="238"/>
      <c r="DY65" s="238"/>
      <c r="DZ65" s="238"/>
      <c r="EA65" s="238"/>
      <c r="EB65" s="238"/>
      <c r="EC65" s="238"/>
      <c r="ED65" s="187"/>
      <c r="EE65" s="187"/>
      <c r="EF65" s="238"/>
      <c r="EG65" s="187"/>
      <c r="EH65" s="187"/>
      <c r="EI65" s="187"/>
      <c r="EJ65" s="238"/>
      <c r="EK65" s="187"/>
      <c r="EL65" s="187"/>
      <c r="EM65" s="26"/>
      <c r="EN65" s="187"/>
      <c r="EO65" s="238"/>
      <c r="EP65" s="187"/>
      <c r="EQ65" s="187"/>
      <c r="ER65" s="238"/>
      <c r="ES65" s="238"/>
      <c r="ET65" s="187"/>
      <c r="EU65" s="187"/>
      <c r="EV65" s="187"/>
      <c r="EW65" s="238"/>
      <c r="EX65" s="187"/>
      <c r="EY65" s="187"/>
      <c r="EZ65" s="238"/>
      <c r="FA65" s="187"/>
      <c r="FB65" s="187"/>
      <c r="FC65" s="238"/>
      <c r="FD65" s="187"/>
      <c r="FE65" s="26"/>
      <c r="FF65" s="26"/>
      <c r="FG65" s="26"/>
      <c r="FH65" s="26"/>
      <c r="FI65" s="187"/>
      <c r="FJ65" s="187"/>
      <c r="FK65" s="26"/>
      <c r="FL65" s="26"/>
      <c r="FM65" s="26"/>
      <c r="FN65" s="26"/>
      <c r="FO65" s="187"/>
      <c r="FP65" s="187"/>
      <c r="FQ65" s="26"/>
      <c r="FR65" s="187"/>
      <c r="FS65" s="187"/>
      <c r="FT65" s="238"/>
      <c r="FU65" s="187"/>
      <c r="FV65" s="187"/>
      <c r="FW65" s="238"/>
      <c r="FX65" s="238"/>
      <c r="FY65" s="26"/>
      <c r="FZ65" s="187"/>
      <c r="GA65" s="187"/>
      <c r="GB65" s="187"/>
      <c r="GC65" s="26"/>
      <c r="GD65" s="100"/>
      <c r="GE65" s="100"/>
      <c r="GF65" s="26"/>
      <c r="GG65" s="26"/>
      <c r="GH65" s="26"/>
      <c r="GI65" s="26"/>
      <c r="GJ65" s="26"/>
      <c r="GK65" s="26"/>
      <c r="GL65" s="26"/>
      <c r="GM65" s="100"/>
      <c r="GN65" s="100"/>
      <c r="GO65" s="26"/>
      <c r="GP65" s="100"/>
      <c r="GQ65" s="187"/>
      <c r="GR65" s="26"/>
      <c r="GS65" s="100"/>
      <c r="GT65" s="100"/>
      <c r="GU65" s="26"/>
      <c r="GV65" s="26"/>
      <c r="GW65" s="291"/>
      <c r="GX65" s="26"/>
      <c r="GY65" s="100"/>
      <c r="GZ65" s="291"/>
      <c r="HA65" s="26"/>
      <c r="HB65" s="100"/>
      <c r="HC65" s="26"/>
      <c r="HD65" s="26"/>
      <c r="HE65" s="26"/>
      <c r="HF65" s="26"/>
      <c r="HG65" s="26"/>
      <c r="HH65" s="26"/>
      <c r="HI65" s="26"/>
      <c r="HJ65" s="26"/>
      <c r="HK65" s="187"/>
      <c r="HL65" s="187"/>
      <c r="HM65" s="26"/>
      <c r="HN65" s="187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187"/>
      <c r="IA65" s="187"/>
      <c r="IB65" s="187"/>
      <c r="IC65" s="26"/>
      <c r="ID65" s="26">
        <f>(IE65-IF65)/IE65</f>
        <v>0.969999215241411</v>
      </c>
      <c r="IE65" s="187">
        <v>209065567.79999998</v>
      </c>
      <c r="IF65" s="187">
        <v>6272131.099999994</v>
      </c>
      <c r="IG65" s="26">
        <v>1</v>
      </c>
      <c r="IH65" s="26">
        <f>(II65-IJ65)/II65</f>
        <v>0.9198722752359041</v>
      </c>
      <c r="II65" s="7">
        <v>164827612.47599998</v>
      </c>
      <c r="IJ65" s="187">
        <v>13207261.565999985</v>
      </c>
      <c r="IK65" s="26">
        <v>1</v>
      </c>
    </row>
    <row r="66" spans="1:245" ht="15">
      <c r="A66" s="33" t="s">
        <v>402</v>
      </c>
      <c r="B66" s="153"/>
      <c r="C66" s="153"/>
      <c r="D66" s="1"/>
      <c r="E66" s="2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2"/>
      <c r="AY66" s="23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2"/>
      <c r="BR66" s="23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00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176"/>
      <c r="CV66" s="26"/>
      <c r="CW66" s="182"/>
      <c r="CX66" s="182"/>
      <c r="CY66" s="182"/>
      <c r="CZ66" s="187"/>
      <c r="DA66" s="187"/>
      <c r="DB66" s="187"/>
      <c r="DC66" s="8"/>
      <c r="DD66" s="100"/>
      <c r="DE66" s="100"/>
      <c r="DF66" s="182"/>
      <c r="DG66" s="182"/>
      <c r="DH66" s="182"/>
      <c r="DI66" s="182"/>
      <c r="DJ66" s="182"/>
      <c r="DK66" s="182"/>
      <c r="DL66" s="182"/>
      <c r="DM66" s="8"/>
      <c r="DN66" s="26"/>
      <c r="DO66" s="199"/>
      <c r="DP66" s="187"/>
      <c r="DQ66" s="238"/>
      <c r="DR66" s="238"/>
      <c r="DS66" s="223"/>
      <c r="DT66" s="187"/>
      <c r="DU66" s="238"/>
      <c r="DV66" s="229"/>
      <c r="DW66" s="187"/>
      <c r="DX66" s="238"/>
      <c r="DY66" s="238"/>
      <c r="DZ66" s="238"/>
      <c r="EA66" s="238"/>
      <c r="EB66" s="238"/>
      <c r="EC66" s="238"/>
      <c r="ED66" s="187"/>
      <c r="EE66" s="187"/>
      <c r="EF66" s="238"/>
      <c r="EG66" s="187"/>
      <c r="EH66" s="187"/>
      <c r="EI66" s="187"/>
      <c r="EJ66" s="238"/>
      <c r="EK66" s="187"/>
      <c r="EL66" s="187"/>
      <c r="EM66" s="26"/>
      <c r="EN66" s="187"/>
      <c r="EO66" s="238"/>
      <c r="EP66" s="187"/>
      <c r="EQ66" s="187"/>
      <c r="ER66" s="238"/>
      <c r="ES66" s="238"/>
      <c r="ET66" s="187"/>
      <c r="EU66" s="187"/>
      <c r="EV66" s="187"/>
      <c r="EW66" s="238"/>
      <c r="EX66" s="187"/>
      <c r="EY66" s="187"/>
      <c r="EZ66" s="238"/>
      <c r="FA66" s="187"/>
      <c r="FB66" s="187"/>
      <c r="FC66" s="238"/>
      <c r="FD66" s="187"/>
      <c r="FE66" s="26"/>
      <c r="FF66" s="26"/>
      <c r="FG66" s="26"/>
      <c r="FH66" s="26"/>
      <c r="FI66" s="187"/>
      <c r="FJ66" s="187"/>
      <c r="FK66" s="26"/>
      <c r="FL66" s="26"/>
      <c r="FM66" s="26"/>
      <c r="FN66" s="26"/>
      <c r="FO66" s="187"/>
      <c r="FP66" s="187"/>
      <c r="FQ66" s="26"/>
      <c r="FR66" s="187"/>
      <c r="FS66" s="187"/>
      <c r="FT66" s="238"/>
      <c r="FU66" s="187"/>
      <c r="FV66" s="187"/>
      <c r="FW66" s="238"/>
      <c r="FX66" s="238"/>
      <c r="FY66" s="26"/>
      <c r="FZ66" s="187"/>
      <c r="GA66" s="187"/>
      <c r="GB66" s="187"/>
      <c r="GC66" s="26"/>
      <c r="GD66" s="100"/>
      <c r="GE66" s="100"/>
      <c r="GF66" s="26"/>
      <c r="GG66" s="26"/>
      <c r="GH66" s="26"/>
      <c r="GI66" s="26"/>
      <c r="GJ66" s="26"/>
      <c r="GK66" s="26"/>
      <c r="GL66" s="26"/>
      <c r="GM66" s="100"/>
      <c r="GN66" s="100"/>
      <c r="GO66" s="26"/>
      <c r="GP66" s="100"/>
      <c r="GQ66" s="187"/>
      <c r="GR66" s="26"/>
      <c r="GS66" s="100"/>
      <c r="GT66" s="100"/>
      <c r="GU66" s="26"/>
      <c r="GV66" s="26"/>
      <c r="GW66" s="291"/>
      <c r="GX66" s="26"/>
      <c r="GY66" s="100"/>
      <c r="GZ66" s="291"/>
      <c r="HA66" s="26"/>
      <c r="HB66" s="100"/>
      <c r="HC66" s="26"/>
      <c r="HD66" s="26"/>
      <c r="HE66" s="26"/>
      <c r="HF66" s="26"/>
      <c r="HG66" s="26"/>
      <c r="HH66" s="26"/>
      <c r="HI66" s="26"/>
      <c r="HJ66" s="26"/>
      <c r="HK66" s="187"/>
      <c r="HL66" s="187"/>
      <c r="HM66" s="26"/>
      <c r="HN66" s="187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187"/>
      <c r="IA66" s="187"/>
      <c r="IB66" s="187"/>
      <c r="IC66" s="26"/>
      <c r="ID66" s="26"/>
      <c r="IE66" s="187"/>
      <c r="IF66" s="187"/>
      <c r="IG66" s="26">
        <v>1</v>
      </c>
      <c r="IH66" s="26">
        <f>(II66-IJ66)/II66</f>
        <v>0.919872274919552</v>
      </c>
      <c r="II66" s="7">
        <v>31061492.904</v>
      </c>
      <c r="IJ66" s="187">
        <v>2488886.7639999986</v>
      </c>
      <c r="IK66" s="26">
        <v>1</v>
      </c>
    </row>
    <row r="67" spans="1:245" ht="15">
      <c r="A67" s="39" t="s">
        <v>276</v>
      </c>
      <c r="B67" s="153">
        <v>0</v>
      </c>
      <c r="C67" s="153">
        <v>0</v>
      </c>
      <c r="D67" s="1"/>
      <c r="E67" s="23"/>
      <c r="F67" s="2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5"/>
      <c r="T67" s="1"/>
      <c r="U67" s="12"/>
      <c r="V67" s="100"/>
      <c r="W67" s="1"/>
      <c r="X67" s="1"/>
      <c r="Y67" s="1"/>
      <c r="Z67" s="1"/>
      <c r="AA67" s="12"/>
      <c r="AB67" s="100"/>
      <c r="AC67" s="1"/>
      <c r="AD67" s="1"/>
      <c r="AE67" s="1"/>
      <c r="AF67" s="1"/>
      <c r="AG67" s="1"/>
      <c r="AH67" s="1"/>
      <c r="AI67" s="12"/>
      <c r="AJ67" s="12"/>
      <c r="AK67" s="1"/>
      <c r="AL67" s="147"/>
      <c r="AM67" s="147"/>
      <c r="AN67" s="1"/>
      <c r="AO67" s="1"/>
      <c r="AP67" s="1"/>
      <c r="AQ67" s="1"/>
      <c r="AR67" s="1"/>
      <c r="AS67" s="12"/>
      <c r="AT67" s="12"/>
      <c r="AU67" s="1"/>
      <c r="AV67" s="1"/>
      <c r="AW67" s="12"/>
      <c r="AX67" s="12">
        <v>0</v>
      </c>
      <c r="AY67" s="23"/>
      <c r="AZ67" s="1"/>
      <c r="BA67" s="12"/>
      <c r="BB67" s="12"/>
      <c r="BC67" s="1"/>
      <c r="BD67" s="1"/>
      <c r="BE67" s="147"/>
      <c r="BF67" s="1"/>
      <c r="BG67" s="1"/>
      <c r="BH67" s="1"/>
      <c r="BI67" s="147"/>
      <c r="BJ67" s="1"/>
      <c r="BK67" s="1"/>
      <c r="BL67" s="1"/>
      <c r="BM67" s="1"/>
      <c r="BN67" s="1"/>
      <c r="BO67" s="1"/>
      <c r="BP67" s="12"/>
      <c r="BQ67" s="12">
        <v>0</v>
      </c>
      <c r="BR67" s="23"/>
      <c r="BS67" s="1"/>
      <c r="BT67" s="1"/>
      <c r="BU67" s="1"/>
      <c r="BV67" s="1"/>
      <c r="BW67" s="1"/>
      <c r="BX67" s="1"/>
      <c r="BY67" s="1"/>
      <c r="BZ67" s="1"/>
      <c r="CA67" s="1"/>
      <c r="CB67" s="12"/>
      <c r="CC67" s="1"/>
      <c r="CD67" s="1"/>
      <c r="CE67" s="148"/>
      <c r="CF67" s="23"/>
      <c r="CG67" s="100">
        <v>0</v>
      </c>
      <c r="CH67" s="100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176"/>
      <c r="CV67" s="26"/>
      <c r="CW67" s="182"/>
      <c r="CX67" s="182"/>
      <c r="CY67" s="182"/>
      <c r="CZ67" s="187"/>
      <c r="DA67" s="187"/>
      <c r="DB67" s="187"/>
      <c r="DC67" s="8"/>
      <c r="DD67" s="100"/>
      <c r="DE67" s="100"/>
      <c r="DF67" s="182"/>
      <c r="DG67" s="182"/>
      <c r="DH67" s="182"/>
      <c r="DI67" s="182"/>
      <c r="DJ67" s="182"/>
      <c r="DK67" s="182"/>
      <c r="DL67" s="182"/>
      <c r="DM67" s="8"/>
      <c r="DN67" s="26">
        <f t="shared" si="16"/>
        <v>1</v>
      </c>
      <c r="DO67" s="199">
        <v>4824508036.377999</v>
      </c>
      <c r="DP67" s="187">
        <f aca="true" t="shared" si="72" ref="DP67:DP91">DA67+DE67</f>
        <v>0</v>
      </c>
      <c r="DQ67" s="238"/>
      <c r="DR67" s="238" t="e">
        <f t="shared" si="17"/>
        <v>#DIV/0!</v>
      </c>
      <c r="DS67" s="223"/>
      <c r="DT67" s="187"/>
      <c r="DU67" s="238" t="e">
        <f t="shared" si="18"/>
        <v>#DIV/0!</v>
      </c>
      <c r="DV67" s="229"/>
      <c r="DW67" s="187"/>
      <c r="DX67" s="238"/>
      <c r="DY67" s="238"/>
      <c r="DZ67" s="238"/>
      <c r="EA67" s="238"/>
      <c r="EB67" s="238"/>
      <c r="EC67" s="238" t="s">
        <v>0</v>
      </c>
      <c r="ED67" s="187"/>
      <c r="EE67" s="187"/>
      <c r="EF67" s="238" t="s">
        <v>0</v>
      </c>
      <c r="EG67" s="187"/>
      <c r="EH67" s="187"/>
      <c r="EI67" s="187"/>
      <c r="EJ67" s="238" t="e">
        <f t="shared" si="21"/>
        <v>#DIV/0!</v>
      </c>
      <c r="EK67" s="187"/>
      <c r="EL67" s="187"/>
      <c r="EM67" s="26" t="e">
        <f t="shared" si="63"/>
        <v>#DIV/0!</v>
      </c>
      <c r="EN67" s="187"/>
      <c r="EO67" s="238" t="e">
        <f t="shared" si="23"/>
        <v>#DIV/0!</v>
      </c>
      <c r="EP67" s="187">
        <v>0</v>
      </c>
      <c r="EQ67" s="187"/>
      <c r="ER67" s="238" t="s">
        <v>0</v>
      </c>
      <c r="ES67" s="238" t="s">
        <v>0</v>
      </c>
      <c r="ET67" s="187">
        <v>0</v>
      </c>
      <c r="EU67" s="187"/>
      <c r="EV67" s="187"/>
      <c r="EW67" s="238" t="s">
        <v>0</v>
      </c>
      <c r="EX67" s="187">
        <v>0</v>
      </c>
      <c r="EY67" s="187"/>
      <c r="EZ67" s="238" t="s">
        <v>0</v>
      </c>
      <c r="FA67" s="187">
        <v>0</v>
      </c>
      <c r="FB67" s="187"/>
      <c r="FC67" s="238" t="s">
        <v>0</v>
      </c>
      <c r="FD67" s="187">
        <v>0</v>
      </c>
      <c r="FE67" s="26">
        <v>1</v>
      </c>
      <c r="FF67" s="26" t="s">
        <v>0</v>
      </c>
      <c r="FG67" s="26" t="s">
        <v>0</v>
      </c>
      <c r="FH67" s="26" t="s">
        <v>0</v>
      </c>
      <c r="FI67" s="187">
        <v>0</v>
      </c>
      <c r="FJ67" s="187"/>
      <c r="FK67" s="26" t="s">
        <v>0</v>
      </c>
      <c r="FL67" s="26" t="s">
        <v>0</v>
      </c>
      <c r="FM67" s="26" t="s">
        <v>0</v>
      </c>
      <c r="FN67" s="26" t="s">
        <v>0</v>
      </c>
      <c r="FO67" s="187">
        <v>0</v>
      </c>
      <c r="FP67" s="187"/>
      <c r="FQ67" s="26" t="s">
        <v>0</v>
      </c>
      <c r="FR67" s="187">
        <f t="shared" si="53"/>
        <v>0</v>
      </c>
      <c r="FS67" s="187"/>
      <c r="FT67" s="238" t="s">
        <v>0</v>
      </c>
      <c r="FU67" s="187">
        <v>0</v>
      </c>
      <c r="FV67" s="187"/>
      <c r="FW67" s="238"/>
      <c r="FX67" s="238"/>
      <c r="FY67" s="26" t="s">
        <v>0</v>
      </c>
      <c r="FZ67" s="187"/>
      <c r="GA67" s="187">
        <v>0</v>
      </c>
      <c r="GB67" s="187"/>
      <c r="GC67" s="26" t="s">
        <v>0</v>
      </c>
      <c r="GD67" s="100"/>
      <c r="GE67" s="100">
        <v>0</v>
      </c>
      <c r="GF67" s="26"/>
      <c r="GG67" s="26"/>
      <c r="GH67" s="26"/>
      <c r="GI67" s="26"/>
      <c r="GJ67" s="26"/>
      <c r="GK67" s="26"/>
      <c r="GL67" s="26" t="s">
        <v>0</v>
      </c>
      <c r="GM67" s="100"/>
      <c r="GN67" s="100">
        <v>0</v>
      </c>
      <c r="GO67" s="26" t="s">
        <v>0</v>
      </c>
      <c r="GP67" s="100"/>
      <c r="GQ67" s="187">
        <f t="shared" si="54"/>
        <v>0</v>
      </c>
      <c r="GR67" s="26" t="s">
        <v>0</v>
      </c>
      <c r="GS67" s="100"/>
      <c r="GT67" s="100">
        <v>0</v>
      </c>
      <c r="GU67" s="26"/>
      <c r="GV67" s="26"/>
      <c r="GW67" s="291"/>
      <c r="GX67" s="26" t="s">
        <v>0</v>
      </c>
      <c r="GY67" s="100">
        <v>0</v>
      </c>
      <c r="GZ67" s="291"/>
      <c r="HA67" s="26" t="s">
        <v>0</v>
      </c>
      <c r="HB67" s="100">
        <v>0</v>
      </c>
      <c r="HC67" s="26"/>
      <c r="HD67" s="26"/>
      <c r="HE67" s="26"/>
      <c r="HF67" s="26"/>
      <c r="HG67" s="26"/>
      <c r="HH67" s="26"/>
      <c r="HI67" s="26"/>
      <c r="HJ67" s="26" t="s">
        <v>0</v>
      </c>
      <c r="HK67" s="187"/>
      <c r="HL67" s="187">
        <f t="shared" si="55"/>
        <v>0</v>
      </c>
      <c r="HM67" s="26"/>
      <c r="HN67" s="187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>
        <f>(HZ67-IA67)/HZ67</f>
        <v>0.9999999999235744</v>
      </c>
      <c r="HZ67" s="187">
        <v>80003685.792</v>
      </c>
      <c r="IA67" s="187">
        <v>0.006114327348768711</v>
      </c>
      <c r="IB67" s="187">
        <v>1066084874.7719998</v>
      </c>
      <c r="IC67" s="26">
        <f>(IB67-IA67)/IB67</f>
        <v>0.9999999999942647</v>
      </c>
      <c r="ID67" s="26">
        <f>(IE67-IF67)/IE67</f>
        <v>0.9699992152779355</v>
      </c>
      <c r="IE67" s="187">
        <v>65746386.31199999</v>
      </c>
      <c r="IF67" s="187">
        <v>1972443.1819999963</v>
      </c>
      <c r="IG67" s="26">
        <v>0.9999999999942647</v>
      </c>
      <c r="IH67" s="26">
        <f>(II67-IJ67)/II67</f>
        <v>0.9198722751881052</v>
      </c>
      <c r="II67" s="7">
        <v>82583399.75999999</v>
      </c>
      <c r="IJ67" s="187">
        <v>6617219.929999977</v>
      </c>
      <c r="IK67" s="26">
        <v>0.9999999999942647</v>
      </c>
    </row>
    <row r="68" spans="1:245" s="132" customFormat="1" ht="15.75">
      <c r="A68" s="62" t="s">
        <v>78</v>
      </c>
      <c r="B68" s="149">
        <v>-0.004000000888481736</v>
      </c>
      <c r="C68" s="149">
        <v>-0.004000000888481736</v>
      </c>
      <c r="D68" s="5">
        <v>0.9999999998555924</v>
      </c>
      <c r="E68" s="27" t="e">
        <f>(#REF!-C68)/#REF!</f>
        <v>#REF!</v>
      </c>
      <c r="F68" s="24">
        <v>0.9999999998748043</v>
      </c>
      <c r="G68" s="5">
        <v>1</v>
      </c>
      <c r="H68" s="5">
        <v>1</v>
      </c>
      <c r="I68" s="5">
        <v>1</v>
      </c>
      <c r="J68" s="5">
        <v>1</v>
      </c>
      <c r="K68" s="5">
        <v>1</v>
      </c>
      <c r="L68" s="5">
        <v>1</v>
      </c>
      <c r="M68" s="5">
        <v>1</v>
      </c>
      <c r="N68" s="5">
        <v>1</v>
      </c>
      <c r="O68" s="5">
        <v>1</v>
      </c>
      <c r="P68" s="5">
        <v>1</v>
      </c>
      <c r="Q68" s="5">
        <v>1</v>
      </c>
      <c r="R68" s="5">
        <v>1</v>
      </c>
      <c r="S68" s="24">
        <v>1.0000000001268323</v>
      </c>
      <c r="T68" s="5">
        <v>0.9999999966019937</v>
      </c>
      <c r="U68" s="13">
        <v>1177160.784</v>
      </c>
      <c r="V68" s="100">
        <v>0.003999999884399585</v>
      </c>
      <c r="W68" s="5">
        <f>(U68-V68)/U68</f>
        <v>0.9999999966019936</v>
      </c>
      <c r="X68" s="5">
        <v>1</v>
      </c>
      <c r="Y68" s="5">
        <v>1</v>
      </c>
      <c r="Z68" s="5">
        <v>0.9999999964088996</v>
      </c>
      <c r="AA68" s="13">
        <v>1113864.684</v>
      </c>
      <c r="AB68" s="100">
        <v>0.0040000000153668225</v>
      </c>
      <c r="AC68" s="1"/>
      <c r="AD68" s="1"/>
      <c r="AE68" s="1"/>
      <c r="AF68" s="1"/>
      <c r="AG68" s="5">
        <f t="shared" si="9"/>
        <v>0.9999999964088996</v>
      </c>
      <c r="AH68" s="5">
        <v>1</v>
      </c>
      <c r="AI68" s="13">
        <v>720147</v>
      </c>
      <c r="AJ68" s="12">
        <v>-1.1641532182693481E-10</v>
      </c>
      <c r="AK68" s="5">
        <v>1</v>
      </c>
      <c r="AL68" s="151">
        <v>1</v>
      </c>
      <c r="AM68" s="151">
        <v>1</v>
      </c>
      <c r="AN68" s="5">
        <v>1</v>
      </c>
      <c r="AO68" s="5">
        <v>1</v>
      </c>
      <c r="AP68" s="5">
        <f>(AI68-AJ68)/AI68</f>
        <v>1.0000000000000002</v>
      </c>
      <c r="AQ68" s="5">
        <v>1</v>
      </c>
      <c r="AR68" s="5">
        <v>0.9999999998400791</v>
      </c>
      <c r="AS68" s="13">
        <v>25012345.523999996</v>
      </c>
      <c r="AT68" s="12">
        <v>0</v>
      </c>
      <c r="AU68" s="5">
        <f>(AS68-AT68)/AS68</f>
        <v>1</v>
      </c>
      <c r="AV68" s="5">
        <v>0.9999999994910023</v>
      </c>
      <c r="AW68" s="13">
        <v>74656556.14800002</v>
      </c>
      <c r="AX68" s="12">
        <f t="shared" si="56"/>
        <v>0.007999999783351086</v>
      </c>
      <c r="AY68" s="27">
        <f>(AW68-AX68)/AW68</f>
        <v>0.9999999998928426</v>
      </c>
      <c r="AZ68" s="5">
        <v>1</v>
      </c>
      <c r="BA68" s="13">
        <v>24208108.44</v>
      </c>
      <c r="BB68" s="12">
        <v>0.004000000139058102</v>
      </c>
      <c r="BC68" s="5">
        <f t="shared" si="12"/>
        <v>0.9999999998347661</v>
      </c>
      <c r="BD68" s="5">
        <v>1</v>
      </c>
      <c r="BE68" s="151">
        <v>1</v>
      </c>
      <c r="BF68" s="5">
        <v>1</v>
      </c>
      <c r="BG68" s="5">
        <v>1</v>
      </c>
      <c r="BH68" s="5">
        <v>1</v>
      </c>
      <c r="BI68" s="151">
        <v>1</v>
      </c>
      <c r="BJ68" s="5">
        <v>1</v>
      </c>
      <c r="BK68" s="5">
        <v>1</v>
      </c>
      <c r="BL68" s="5">
        <v>1</v>
      </c>
      <c r="BM68" s="5">
        <v>1</v>
      </c>
      <c r="BN68" s="5">
        <v>1</v>
      </c>
      <c r="BO68" s="5">
        <v>0.9999348984799801</v>
      </c>
      <c r="BP68" s="13">
        <v>326965330.35600007</v>
      </c>
      <c r="BQ68" s="13">
        <v>0.004000000139058102</v>
      </c>
      <c r="BR68" s="27">
        <f>(BP68-BQ68)/BP68</f>
        <v>0.9999999999877662</v>
      </c>
      <c r="BS68" s="5">
        <v>1</v>
      </c>
      <c r="BT68" s="5">
        <v>1</v>
      </c>
      <c r="BU68" s="5">
        <v>1</v>
      </c>
      <c r="BV68" s="5">
        <v>1</v>
      </c>
      <c r="BW68" s="5">
        <v>1</v>
      </c>
      <c r="BX68" s="5">
        <v>1</v>
      </c>
      <c r="BY68" s="5">
        <v>1</v>
      </c>
      <c r="BZ68" s="5">
        <v>1</v>
      </c>
      <c r="CA68" s="5">
        <v>1</v>
      </c>
      <c r="CB68" s="13" t="e">
        <f>#REF!+C68+AX68+BQ68</f>
        <v>#REF!</v>
      </c>
      <c r="CC68" s="5">
        <v>1</v>
      </c>
      <c r="CD68" s="5">
        <v>1</v>
      </c>
      <c r="CE68" s="152">
        <v>1</v>
      </c>
      <c r="CF68" s="27">
        <v>1</v>
      </c>
      <c r="CG68" s="150">
        <v>0</v>
      </c>
      <c r="CH68" s="150">
        <v>89768064.18800001</v>
      </c>
      <c r="CI68" s="246">
        <f>(CH68-CG68)/CH68</f>
        <v>1</v>
      </c>
      <c r="CJ68" s="246">
        <v>1</v>
      </c>
      <c r="CK68" s="246">
        <v>1</v>
      </c>
      <c r="CL68" s="246">
        <v>1</v>
      </c>
      <c r="CM68" s="246">
        <v>1</v>
      </c>
      <c r="CN68" s="246">
        <v>1</v>
      </c>
      <c r="CO68" s="246">
        <v>1</v>
      </c>
      <c r="CP68" s="246">
        <v>1</v>
      </c>
      <c r="CQ68" s="246">
        <v>1</v>
      </c>
      <c r="CR68" s="246">
        <v>1</v>
      </c>
      <c r="CS68" s="246">
        <v>1</v>
      </c>
      <c r="CT68" s="246">
        <v>1</v>
      </c>
      <c r="CU68" s="247">
        <v>2651942612.558</v>
      </c>
      <c r="CV68" s="248">
        <f t="shared" si="14"/>
        <v>1</v>
      </c>
      <c r="CW68" s="249">
        <v>1</v>
      </c>
      <c r="CX68" s="249">
        <v>1</v>
      </c>
      <c r="CY68" s="249">
        <f t="shared" si="15"/>
        <v>1</v>
      </c>
      <c r="CZ68" s="188">
        <v>348427534.92799985</v>
      </c>
      <c r="DA68" s="188">
        <v>1.076841726899147E-09</v>
      </c>
      <c r="DB68" s="188">
        <v>436684606.61200005</v>
      </c>
      <c r="DC68" s="246">
        <f t="shared" si="62"/>
        <v>1</v>
      </c>
      <c r="DD68" s="150">
        <v>348427534.92799985</v>
      </c>
      <c r="DE68" s="150">
        <v>1.076841726899147E-09</v>
      </c>
      <c r="DF68" s="249">
        <v>1</v>
      </c>
      <c r="DG68" s="249">
        <v>1</v>
      </c>
      <c r="DH68" s="249">
        <v>1</v>
      </c>
      <c r="DI68" s="249">
        <v>1</v>
      </c>
      <c r="DJ68" s="249">
        <v>1</v>
      </c>
      <c r="DK68" s="249">
        <v>1</v>
      </c>
      <c r="DL68" s="249">
        <v>1</v>
      </c>
      <c r="DM68" s="246">
        <v>1</v>
      </c>
      <c r="DN68" s="248">
        <f t="shared" si="16"/>
        <v>1</v>
      </c>
      <c r="DO68" s="250">
        <v>4824508036.377999</v>
      </c>
      <c r="DP68" s="150">
        <f t="shared" si="72"/>
        <v>2.153683453798294E-09</v>
      </c>
      <c r="DQ68" s="251">
        <v>1</v>
      </c>
      <c r="DR68" s="251">
        <f t="shared" si="17"/>
        <v>1</v>
      </c>
      <c r="DS68" s="222">
        <v>386385666.84999985</v>
      </c>
      <c r="DT68" s="187">
        <v>0</v>
      </c>
      <c r="DU68" s="251">
        <f t="shared" si="18"/>
        <v>0.7351226039610086</v>
      </c>
      <c r="DV68" s="228">
        <v>762760794.6820002</v>
      </c>
      <c r="DW68" s="187">
        <f>SUM(DW69:DW202)</f>
        <v>202038093.09600002</v>
      </c>
      <c r="DX68" s="251">
        <v>1</v>
      </c>
      <c r="DY68" s="251">
        <v>1</v>
      </c>
      <c r="DZ68" s="251">
        <v>1</v>
      </c>
      <c r="EA68" s="251">
        <v>1</v>
      </c>
      <c r="EB68" s="251">
        <v>1</v>
      </c>
      <c r="EC68" s="251">
        <v>1</v>
      </c>
      <c r="ED68" s="188">
        <f>SUM(ED69:ED202)</f>
        <v>-1.8917489796876907E-10</v>
      </c>
      <c r="EE68" s="187">
        <v>686968055.3979999</v>
      </c>
      <c r="EF68" s="251">
        <v>1</v>
      </c>
      <c r="EG68" s="188">
        <f>SUM(EG69:EG202)</f>
        <v>-1.8917489796876907E-10</v>
      </c>
      <c r="EH68" s="187">
        <v>598931329.048</v>
      </c>
      <c r="EI68" s="187">
        <v>401448309.8199999</v>
      </c>
      <c r="EJ68" s="251">
        <f t="shared" si="21"/>
        <v>1</v>
      </c>
      <c r="EK68" s="188">
        <f>SUM(EK69:EK202)</f>
        <v>-1.8917489796876907E-10</v>
      </c>
      <c r="EL68" s="187">
        <v>395294574.63799995</v>
      </c>
      <c r="EM68" s="248">
        <f t="shared" si="63"/>
        <v>1</v>
      </c>
      <c r="EN68" s="188">
        <f>SUM(EN69:EN202)</f>
        <v>-1.8917489796876907E-10</v>
      </c>
      <c r="EO68" s="251">
        <f t="shared" si="23"/>
        <v>0.9708007399631481</v>
      </c>
      <c r="EP68" s="188">
        <f>SUM(EP69:EP202)</f>
        <v>202038093.096</v>
      </c>
      <c r="EQ68" s="188">
        <f>SUM(EQ69:EQ202)</f>
        <v>6919288120.349999</v>
      </c>
      <c r="ER68" s="251">
        <f>(EQ68-EP68)/EQ68</f>
        <v>0.9708007399631481</v>
      </c>
      <c r="ES68" s="251">
        <f aca="true" t="shared" si="73" ref="ER68:ES121">(EU68-ET68)/EU68</f>
        <v>1</v>
      </c>
      <c r="ET68" s="188">
        <f>SUM(ET69:ET202)</f>
        <v>0</v>
      </c>
      <c r="EU68" s="188">
        <f>SUM(EU69:EU202)</f>
        <v>410000089.3039999</v>
      </c>
      <c r="EV68" s="188">
        <f>SUM(EV69:EV202)</f>
        <v>467355960.646</v>
      </c>
      <c r="EW68" s="251">
        <f t="shared" si="26"/>
        <v>1</v>
      </c>
      <c r="EX68" s="188">
        <f>SUM(EX69:EX202)</f>
        <v>0</v>
      </c>
      <c r="EY68" s="188">
        <f>SUM(EY69:EY202)</f>
        <v>839754723.5919998</v>
      </c>
      <c r="EZ68" s="251">
        <f>(EY68-FA68)/EY68</f>
        <v>1</v>
      </c>
      <c r="FA68" s="188">
        <f>SUM(FA69:FA202)</f>
        <v>0</v>
      </c>
      <c r="FB68" s="188">
        <f>SUM(FB69:FB202)</f>
        <v>1188955124.322</v>
      </c>
      <c r="FC68" s="251">
        <f>(FB68-FD68)/FB68</f>
        <v>1</v>
      </c>
      <c r="FD68" s="188">
        <f>SUM(FD69:FD202)</f>
        <v>0</v>
      </c>
      <c r="FE68" s="248">
        <v>1</v>
      </c>
      <c r="FF68" s="248">
        <v>1</v>
      </c>
      <c r="FG68" s="248">
        <v>1</v>
      </c>
      <c r="FH68" s="248">
        <v>1</v>
      </c>
      <c r="FI68" s="188">
        <f>SUM(FI69:FI202)</f>
        <v>0</v>
      </c>
      <c r="FJ68" s="188">
        <f>SUM(FJ69:FJ202)</f>
        <v>887838326.5760003</v>
      </c>
      <c r="FK68" s="248">
        <v>1</v>
      </c>
      <c r="FL68" s="248">
        <v>1</v>
      </c>
      <c r="FM68" s="248">
        <v>1</v>
      </c>
      <c r="FN68" s="248">
        <f t="shared" si="71"/>
        <v>1</v>
      </c>
      <c r="FO68" s="188">
        <f>SUM(FO69:FO202)</f>
        <v>0</v>
      </c>
      <c r="FP68" s="188">
        <v>587253508.3619998</v>
      </c>
      <c r="FQ68" s="248">
        <f t="shared" si="34"/>
        <v>1</v>
      </c>
      <c r="FR68" s="188">
        <f>SUM(FR69:FR202)</f>
        <v>0</v>
      </c>
      <c r="FS68" s="188">
        <v>9216466754.391996</v>
      </c>
      <c r="FT68" s="251">
        <f t="shared" si="35"/>
        <v>1</v>
      </c>
      <c r="FU68" s="188">
        <f>SUM(FU69:FU202)</f>
        <v>0</v>
      </c>
      <c r="FV68" s="188">
        <v>728305159.6140003</v>
      </c>
      <c r="FW68" s="251">
        <v>1</v>
      </c>
      <c r="FX68" s="251">
        <v>1</v>
      </c>
      <c r="FY68" s="248">
        <f t="shared" si="58"/>
        <v>1</v>
      </c>
      <c r="FZ68" s="188">
        <v>1017608133.5979996</v>
      </c>
      <c r="GA68" s="188">
        <v>2.5647750589996576E-09</v>
      </c>
      <c r="GB68" s="188">
        <v>0</v>
      </c>
      <c r="GC68" s="248">
        <f>(GD68-GE68)/GD68</f>
        <v>1</v>
      </c>
      <c r="GD68" s="150">
        <v>927549493.7200003</v>
      </c>
      <c r="GE68" s="150">
        <v>-2.2737367544323206E-13</v>
      </c>
      <c r="GF68" s="248">
        <v>1</v>
      </c>
      <c r="GG68" s="248">
        <v>1</v>
      </c>
      <c r="GH68" s="248">
        <v>1</v>
      </c>
      <c r="GI68" s="248">
        <v>1</v>
      </c>
      <c r="GJ68" s="248">
        <v>1</v>
      </c>
      <c r="GK68" s="248">
        <v>1</v>
      </c>
      <c r="GL68" s="248">
        <v>1</v>
      </c>
      <c r="GM68" s="150">
        <v>735895572.7739998</v>
      </c>
      <c r="GN68" s="150">
        <v>0</v>
      </c>
      <c r="GO68" s="248">
        <v>1</v>
      </c>
      <c r="GP68" s="150">
        <v>10217271109.186012</v>
      </c>
      <c r="GQ68" s="150">
        <v>-0.04200016366758064</v>
      </c>
      <c r="GR68" s="248">
        <f>(GS68-GT68)/GS68</f>
        <v>1.0000000000200127</v>
      </c>
      <c r="GS68" s="150">
        <v>599620905.8080001</v>
      </c>
      <c r="GT68" s="150">
        <v>-0.012000018176831162</v>
      </c>
      <c r="GU68" s="248">
        <v>1</v>
      </c>
      <c r="GV68" s="248">
        <v>1</v>
      </c>
      <c r="GW68" s="292">
        <v>1103201771.178001</v>
      </c>
      <c r="GX68" s="248">
        <f>(GW68-GY68)/GW68</f>
        <v>1</v>
      </c>
      <c r="GY68" s="150">
        <v>0</v>
      </c>
      <c r="GZ68" s="292">
        <v>1165915918.1039996</v>
      </c>
      <c r="HA68" s="248">
        <f>(GZ68-HB68)/GZ68</f>
        <v>1</v>
      </c>
      <c r="HB68" s="150">
        <v>0</v>
      </c>
      <c r="HC68" s="248">
        <v>1</v>
      </c>
      <c r="HD68" s="248">
        <v>1</v>
      </c>
      <c r="HE68" s="248">
        <v>1</v>
      </c>
      <c r="HF68" s="248">
        <v>1</v>
      </c>
      <c r="HG68" s="248">
        <v>1</v>
      </c>
      <c r="HH68" s="248">
        <v>1</v>
      </c>
      <c r="HI68" s="248">
        <v>1</v>
      </c>
      <c r="HJ68" s="248">
        <f t="shared" si="70"/>
        <v>1</v>
      </c>
      <c r="HK68" s="188">
        <v>12266458050.417995</v>
      </c>
      <c r="HL68" s="188">
        <f>SUM(HL69:HL202)</f>
        <v>0</v>
      </c>
      <c r="HM68" s="248">
        <v>1</v>
      </c>
      <c r="HN68" s="188">
        <f>SUM(HN69:HN202)</f>
        <v>0</v>
      </c>
      <c r="HO68" s="248">
        <v>1</v>
      </c>
      <c r="HP68" s="248">
        <v>1</v>
      </c>
      <c r="HQ68" s="248">
        <v>1</v>
      </c>
      <c r="HR68" s="248">
        <v>1</v>
      </c>
      <c r="HS68" s="248">
        <v>1</v>
      </c>
      <c r="HT68" s="248">
        <v>1</v>
      </c>
      <c r="HU68" s="248">
        <v>1</v>
      </c>
      <c r="HV68" s="248">
        <v>1</v>
      </c>
      <c r="HW68" s="248">
        <v>1</v>
      </c>
      <c r="HX68" s="248">
        <v>1</v>
      </c>
      <c r="HY68" s="248">
        <f>(HZ68-IA68)/HZ68</f>
        <v>1</v>
      </c>
      <c r="HZ68" s="188">
        <v>981409634.6580003</v>
      </c>
      <c r="IA68" s="188">
        <v>0</v>
      </c>
      <c r="IB68" s="188">
        <v>1066084874.7719998</v>
      </c>
      <c r="IC68" s="248">
        <f>(IB68-IA68)/IB68</f>
        <v>1</v>
      </c>
      <c r="ID68" s="248">
        <f>(IE68-IF68)/IE68</f>
        <v>1</v>
      </c>
      <c r="IE68" s="187">
        <v>1049578150.5459992</v>
      </c>
      <c r="IF68" s="188">
        <v>0</v>
      </c>
      <c r="IG68" s="248">
        <v>1</v>
      </c>
      <c r="IH68" s="248">
        <f>(II68-IJ68)/II68</f>
        <v>1</v>
      </c>
      <c r="II68" s="132">
        <v>2434996541.122</v>
      </c>
      <c r="IJ68" s="188">
        <v>0</v>
      </c>
      <c r="IK68" s="248">
        <v>1</v>
      </c>
    </row>
    <row r="69" spans="1:245" ht="14.25" customHeight="1" hidden="1">
      <c r="A69" s="39" t="s">
        <v>74</v>
      </c>
      <c r="B69" s="153"/>
      <c r="C69" s="153">
        <v>-0.010000000009313226</v>
      </c>
      <c r="D69" s="1">
        <v>1</v>
      </c>
      <c r="E69" s="23" t="e">
        <f>(#REF!-C69)/#REF!</f>
        <v>#REF!</v>
      </c>
      <c r="F69" s="25">
        <v>1.0000000000876015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  <c r="Q69" s="1">
        <v>1</v>
      </c>
      <c r="R69" s="1">
        <v>1</v>
      </c>
      <c r="S69" s="25">
        <v>1.000000001316445</v>
      </c>
      <c r="T69" s="1">
        <v>1.0000000242611309</v>
      </c>
      <c r="U69" s="12">
        <v>82436.388</v>
      </c>
      <c r="V69" s="100">
        <v>-0.001999999993131496</v>
      </c>
      <c r="W69" s="1">
        <v>1.0000000242611309</v>
      </c>
      <c r="X69" s="1" t="s">
        <v>0</v>
      </c>
      <c r="Y69" s="1">
        <v>1</v>
      </c>
      <c r="Z69" s="1" t="s">
        <v>0</v>
      </c>
      <c r="AA69" s="12">
        <v>0</v>
      </c>
      <c r="AB69" s="100">
        <v>0</v>
      </c>
      <c r="AC69" s="1"/>
      <c r="AD69" s="1"/>
      <c r="AE69" s="1"/>
      <c r="AF69" s="1"/>
      <c r="AG69" s="1" t="e">
        <f t="shared" si="9"/>
        <v>#DIV/0!</v>
      </c>
      <c r="AH69" s="1" t="s">
        <v>0</v>
      </c>
      <c r="AI69" s="12">
        <v>0</v>
      </c>
      <c r="AJ69" s="12">
        <v>0</v>
      </c>
      <c r="AK69" s="1" t="s">
        <v>0</v>
      </c>
      <c r="AL69" s="147" t="s">
        <v>0</v>
      </c>
      <c r="AM69" s="147" t="s">
        <v>0</v>
      </c>
      <c r="AN69" s="1">
        <v>1</v>
      </c>
      <c r="AO69" s="1">
        <v>1</v>
      </c>
      <c r="AP69" s="1" t="s">
        <v>0</v>
      </c>
      <c r="AQ69" s="1">
        <v>1</v>
      </c>
      <c r="AR69" s="1">
        <v>0.9999999980779991</v>
      </c>
      <c r="AS69" s="12">
        <v>1040582.232</v>
      </c>
      <c r="AT69" s="12">
        <v>0</v>
      </c>
      <c r="AU69" s="1">
        <v>1</v>
      </c>
      <c r="AV69" s="1">
        <v>1.000000001328367</v>
      </c>
      <c r="AW69" s="12">
        <v>1505608.1879999998</v>
      </c>
      <c r="AX69" s="12">
        <f t="shared" si="56"/>
        <v>-0.001999999993131496</v>
      </c>
      <c r="AY69" s="23">
        <v>1.000000001328367</v>
      </c>
      <c r="AZ69" s="1">
        <v>1</v>
      </c>
      <c r="BA69" s="12">
        <v>604894.8</v>
      </c>
      <c r="BB69" s="12">
        <v>0</v>
      </c>
      <c r="BC69" s="1">
        <f t="shared" si="12"/>
        <v>1</v>
      </c>
      <c r="BD69" s="1">
        <v>1</v>
      </c>
      <c r="BE69" s="147">
        <v>1</v>
      </c>
      <c r="BF69" s="1">
        <v>1</v>
      </c>
      <c r="BG69" s="1">
        <v>1</v>
      </c>
      <c r="BH69" s="1">
        <v>1</v>
      </c>
      <c r="BI69" s="147">
        <v>1</v>
      </c>
      <c r="BJ69" s="1">
        <v>1</v>
      </c>
      <c r="BK69" s="1">
        <v>1</v>
      </c>
      <c r="BL69" s="1">
        <v>1</v>
      </c>
      <c r="BM69" s="1">
        <v>1</v>
      </c>
      <c r="BN69" s="1">
        <v>1</v>
      </c>
      <c r="BO69" s="1">
        <v>0.9999999991308977</v>
      </c>
      <c r="BP69" s="12">
        <v>4602449.856</v>
      </c>
      <c r="BQ69" s="12">
        <v>0</v>
      </c>
      <c r="BR69" s="23">
        <v>1</v>
      </c>
      <c r="BS69" s="1">
        <v>1</v>
      </c>
      <c r="BT69" s="1">
        <v>1</v>
      </c>
      <c r="BU69" s="1">
        <v>1</v>
      </c>
      <c r="BV69" s="1">
        <v>1</v>
      </c>
      <c r="BW69" s="1">
        <v>1</v>
      </c>
      <c r="BX69" s="1">
        <v>1</v>
      </c>
      <c r="BY69" s="1">
        <v>1</v>
      </c>
      <c r="BZ69" s="1">
        <v>1</v>
      </c>
      <c r="CA69" s="1">
        <v>1</v>
      </c>
      <c r="CB69" s="12" t="e">
        <f>#REF!+C69+AX69+BQ69</f>
        <v>#REF!</v>
      </c>
      <c r="CC69" s="1">
        <v>1</v>
      </c>
      <c r="CD69" s="1">
        <v>1</v>
      </c>
      <c r="CE69" s="148">
        <v>1</v>
      </c>
      <c r="CF69" s="23">
        <v>1</v>
      </c>
      <c r="CG69" s="100"/>
      <c r="CH69" s="100"/>
      <c r="CI69" s="8">
        <v>1</v>
      </c>
      <c r="CJ69" s="8">
        <v>1</v>
      </c>
      <c r="CK69" s="8">
        <v>1</v>
      </c>
      <c r="CL69" s="8">
        <v>1</v>
      </c>
      <c r="CM69" s="8">
        <v>1</v>
      </c>
      <c r="CN69" s="8">
        <v>1</v>
      </c>
      <c r="CO69" s="8">
        <v>1</v>
      </c>
      <c r="CP69" s="8">
        <v>1</v>
      </c>
      <c r="CQ69" s="8">
        <v>1</v>
      </c>
      <c r="CR69" s="8">
        <v>1</v>
      </c>
      <c r="CS69" s="8">
        <v>1</v>
      </c>
      <c r="CT69" s="8">
        <v>1</v>
      </c>
      <c r="CU69" s="176">
        <v>11392564.944</v>
      </c>
      <c r="CV69" s="26">
        <f t="shared" si="14"/>
        <v>1</v>
      </c>
      <c r="CW69" s="182">
        <v>1</v>
      </c>
      <c r="CX69" s="182">
        <v>1</v>
      </c>
      <c r="CY69" s="182">
        <f t="shared" si="15"/>
        <v>1</v>
      </c>
      <c r="CZ69" s="187">
        <v>1092937.824</v>
      </c>
      <c r="DA69" s="187">
        <v>0</v>
      </c>
      <c r="DB69" s="187">
        <v>1012101.144</v>
      </c>
      <c r="DC69" s="8">
        <v>0.9999999960478257</v>
      </c>
      <c r="DD69" s="100">
        <v>1092937.824</v>
      </c>
      <c r="DE69" s="100">
        <v>0</v>
      </c>
      <c r="DF69" s="182">
        <v>1</v>
      </c>
      <c r="DG69" s="182">
        <v>1</v>
      </c>
      <c r="DH69" s="182">
        <v>1</v>
      </c>
      <c r="DI69" s="182">
        <v>1</v>
      </c>
      <c r="DJ69" s="182">
        <v>1</v>
      </c>
      <c r="DK69" s="182">
        <v>1</v>
      </c>
      <c r="DL69" s="182">
        <v>1</v>
      </c>
      <c r="DM69" s="8">
        <v>1</v>
      </c>
      <c r="DN69" s="26">
        <f t="shared" si="16"/>
        <v>1</v>
      </c>
      <c r="DO69" s="199">
        <v>9089925.816000002</v>
      </c>
      <c r="DP69" s="187">
        <f t="shared" si="72"/>
        <v>0</v>
      </c>
      <c r="DQ69" s="238">
        <v>1</v>
      </c>
      <c r="DR69" s="238" t="e">
        <f t="shared" si="17"/>
        <v>#DIV/0!</v>
      </c>
      <c r="DS69" s="223"/>
      <c r="DT69" s="187"/>
      <c r="DU69" s="238" t="e">
        <f t="shared" si="18"/>
        <v>#DIV/0!</v>
      </c>
      <c r="DV69" s="229"/>
      <c r="DW69" s="187">
        <v>1520208.3080000002</v>
      </c>
      <c r="DX69" s="238" t="s">
        <v>0</v>
      </c>
      <c r="DY69" s="238"/>
      <c r="DZ69" s="238"/>
      <c r="EA69" s="238"/>
      <c r="EB69" s="238"/>
      <c r="EC69" s="238"/>
      <c r="ED69" s="187"/>
      <c r="EE69" s="187"/>
      <c r="EF69" s="238"/>
      <c r="EG69" s="187"/>
      <c r="EH69" s="187">
        <v>0</v>
      </c>
      <c r="EI69" s="187">
        <v>0</v>
      </c>
      <c r="EJ69" s="238"/>
      <c r="EK69" s="187"/>
      <c r="EL69" s="187">
        <v>0</v>
      </c>
      <c r="EM69" s="26"/>
      <c r="EN69" s="187"/>
      <c r="EO69" s="238">
        <f t="shared" si="23"/>
        <v>0.6658175647832302</v>
      </c>
      <c r="EP69" s="187">
        <f aca="true" t="shared" si="74" ref="EP69:EP132">EN69+EK69+EG69+ED69+DW69+DT69</f>
        <v>1520208.3080000002</v>
      </c>
      <c r="EQ69" s="187">
        <v>4549037.136</v>
      </c>
      <c r="ER69" s="238" t="e">
        <f t="shared" si="73"/>
        <v>#DIV/0!</v>
      </c>
      <c r="ES69" s="238" t="e">
        <f t="shared" si="73"/>
        <v>#DIV/0!</v>
      </c>
      <c r="ET69" s="187"/>
      <c r="EU69" s="187">
        <v>0</v>
      </c>
      <c r="EV69" s="187">
        <v>0</v>
      </c>
      <c r="EW69" s="238"/>
      <c r="EX69" s="187"/>
      <c r="EY69" s="187">
        <v>0</v>
      </c>
      <c r="EZ69" s="251" t="e">
        <f aca="true" t="shared" si="75" ref="EZ69:EZ132">(EY69-FA69)/EY69</f>
        <v>#DIV/0!</v>
      </c>
      <c r="FA69" s="187"/>
      <c r="FB69" s="187">
        <v>0</v>
      </c>
      <c r="FC69" s="238"/>
      <c r="FD69" s="187"/>
      <c r="FE69" s="26" t="s">
        <v>0</v>
      </c>
      <c r="FF69" s="26"/>
      <c r="FG69" s="26"/>
      <c r="FH69" s="26" t="e">
        <f aca="true" t="shared" si="76" ref="FH69:FH132">(FJ69-FI69)/FJ69</f>
        <v>#DIV/0!</v>
      </c>
      <c r="FI69" s="187"/>
      <c r="FJ69" s="187">
        <v>0</v>
      </c>
      <c r="FK69" s="26"/>
      <c r="FL69" s="26"/>
      <c r="FM69" s="26"/>
      <c r="FN69" s="26" t="e">
        <f t="shared" si="71"/>
        <v>#DIV/0!</v>
      </c>
      <c r="FO69" s="187"/>
      <c r="FP69" s="187"/>
      <c r="FQ69" s="26" t="e">
        <f t="shared" si="34"/>
        <v>#DIV/0!</v>
      </c>
      <c r="FR69" s="187">
        <f aca="true" t="shared" si="77" ref="FR69:FR132">SUM(FO69,FI69,FD69,FA69,EX69,ET69)</f>
        <v>0</v>
      </c>
      <c r="FS69" s="187"/>
      <c r="FT69" s="238" t="e">
        <f t="shared" si="35"/>
        <v>#DIV/0!</v>
      </c>
      <c r="FU69" s="187">
        <f>SUM(FR69,FL69,FG69,FD69,FA69,EW69)</f>
        <v>0</v>
      </c>
      <c r="FV69" s="187">
        <v>0</v>
      </c>
      <c r="FW69" s="238"/>
      <c r="FX69" s="238"/>
      <c r="FY69" s="26" t="e">
        <f t="shared" si="58"/>
        <v>#DIV/0!</v>
      </c>
      <c r="FZ69" s="187"/>
      <c r="GA69" s="187">
        <v>0</v>
      </c>
      <c r="GB69" s="187"/>
      <c r="GC69" s="26"/>
      <c r="GD69" s="100"/>
      <c r="GE69" s="100"/>
      <c r="GF69" s="26" t="s">
        <v>0</v>
      </c>
      <c r="GG69" s="26" t="s">
        <v>0</v>
      </c>
      <c r="GH69" s="26" t="s">
        <v>0</v>
      </c>
      <c r="GI69" s="26" t="s">
        <v>0</v>
      </c>
      <c r="GJ69" s="26" t="s">
        <v>0</v>
      </c>
      <c r="GK69" s="26" t="s">
        <v>0</v>
      </c>
      <c r="GL69" s="26" t="s">
        <v>0</v>
      </c>
      <c r="GM69" s="100"/>
      <c r="GN69" s="100"/>
      <c r="GO69" s="26" t="e">
        <f t="shared" si="38"/>
        <v>#DIV/0!</v>
      </c>
      <c r="GP69" s="100"/>
      <c r="GQ69" s="187"/>
      <c r="GR69" s="26"/>
      <c r="GS69" s="100"/>
      <c r="GT69" s="100"/>
      <c r="GU69" s="26"/>
      <c r="GV69" s="26"/>
      <c r="GW69" s="291"/>
      <c r="GX69" s="26"/>
      <c r="GY69" s="100"/>
      <c r="GZ69" s="291"/>
      <c r="HA69" s="26"/>
      <c r="HB69" s="100"/>
      <c r="HC69" s="26"/>
      <c r="HD69" s="26"/>
      <c r="HE69" s="26"/>
      <c r="HF69" s="26"/>
      <c r="HG69" s="26"/>
      <c r="HH69" s="26"/>
      <c r="HI69" s="26"/>
      <c r="HJ69" s="26" t="e">
        <f t="shared" si="70"/>
        <v>#DIV/0!</v>
      </c>
      <c r="HK69" s="187"/>
      <c r="HL69" s="187">
        <f t="shared" si="55"/>
        <v>0</v>
      </c>
      <c r="HM69" s="26"/>
      <c r="HN69" s="187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187"/>
      <c r="IA69" s="187"/>
      <c r="IB69" s="187">
        <v>16812012725.295992</v>
      </c>
      <c r="IC69" s="26"/>
      <c r="ID69" s="26"/>
      <c r="IE69" s="187"/>
      <c r="IF69" s="187"/>
      <c r="IG69" s="26"/>
      <c r="IH69" s="26"/>
      <c r="IJ69" s="187"/>
      <c r="IK69" s="26"/>
    </row>
    <row r="70" spans="1:245" ht="14.25" customHeight="1" hidden="1">
      <c r="A70" s="33" t="s">
        <v>38</v>
      </c>
      <c r="B70" s="153"/>
      <c r="C70" s="153">
        <v>0.0059999991208314896</v>
      </c>
      <c r="D70" s="1">
        <v>1.000000000262105</v>
      </c>
      <c r="E70" s="23" t="e">
        <f>(#REF!-C70)/#REF!</f>
        <v>#REF!</v>
      </c>
      <c r="F70" s="25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  <c r="S70" s="25">
        <v>0.9999999989696347</v>
      </c>
      <c r="T70" s="1">
        <v>0.9999999944304658</v>
      </c>
      <c r="U70" s="12">
        <v>718192.884</v>
      </c>
      <c r="V70" s="100">
        <v>0.00399999984074384</v>
      </c>
      <c r="W70" s="1">
        <v>0.9999999944304658</v>
      </c>
      <c r="X70" s="1">
        <v>1</v>
      </c>
      <c r="Y70" s="1">
        <v>1</v>
      </c>
      <c r="Z70" s="1">
        <v>0.9999999959167092</v>
      </c>
      <c r="AA70" s="12">
        <v>489801.012</v>
      </c>
      <c r="AB70" s="100">
        <v>0.001999999978579581</v>
      </c>
      <c r="AC70" s="1"/>
      <c r="AD70" s="1"/>
      <c r="AE70" s="1"/>
      <c r="AF70" s="1"/>
      <c r="AG70" s="1">
        <f t="shared" si="9"/>
        <v>0.9999999959167092</v>
      </c>
      <c r="AH70" s="1">
        <v>0.9999999936830369</v>
      </c>
      <c r="AI70" s="12">
        <v>316607.832</v>
      </c>
      <c r="AJ70" s="12">
        <v>0.001999999978579581</v>
      </c>
      <c r="AK70" s="1">
        <v>1</v>
      </c>
      <c r="AL70" s="147">
        <v>1</v>
      </c>
      <c r="AM70" s="147">
        <v>1</v>
      </c>
      <c r="AN70" s="1" t="s">
        <v>0</v>
      </c>
      <c r="AO70" s="1">
        <v>1</v>
      </c>
      <c r="AP70" s="1">
        <v>0.9999999936830369</v>
      </c>
      <c r="AQ70" s="1">
        <v>1</v>
      </c>
      <c r="AR70" s="1">
        <v>0.9999999996808616</v>
      </c>
      <c r="AS70" s="12">
        <v>6266872.812</v>
      </c>
      <c r="AT70" s="12">
        <v>0</v>
      </c>
      <c r="AU70" s="1">
        <v>1</v>
      </c>
      <c r="AV70" s="1">
        <v>0.9999999988999514</v>
      </c>
      <c r="AW70" s="12">
        <v>18181013.7</v>
      </c>
      <c r="AX70" s="12">
        <f t="shared" si="56"/>
        <v>0.007999999797903001</v>
      </c>
      <c r="AY70" s="23">
        <v>0.9999999995599804</v>
      </c>
      <c r="AZ70" s="1">
        <v>0.9999999995550249</v>
      </c>
      <c r="BA70" s="12">
        <v>4494635.172</v>
      </c>
      <c r="BB70" s="12">
        <v>0.0020000003278255463</v>
      </c>
      <c r="BC70" s="1">
        <f t="shared" si="12"/>
        <v>0.9999999995550249</v>
      </c>
      <c r="BD70" s="1">
        <v>0.9999999995550249</v>
      </c>
      <c r="BE70" s="147">
        <v>1</v>
      </c>
      <c r="BF70" s="1">
        <v>1</v>
      </c>
      <c r="BG70" s="1">
        <v>1</v>
      </c>
      <c r="BH70" s="1">
        <v>1</v>
      </c>
      <c r="BI70" s="147">
        <v>1</v>
      </c>
      <c r="BJ70" s="1">
        <v>1</v>
      </c>
      <c r="BK70" s="1">
        <v>1</v>
      </c>
      <c r="BL70" s="1">
        <v>1</v>
      </c>
      <c r="BM70" s="1">
        <v>1</v>
      </c>
      <c r="BN70" s="1">
        <v>1</v>
      </c>
      <c r="BO70" s="1">
        <v>1.0000000002555476</v>
      </c>
      <c r="BP70" s="12">
        <v>31305369.347999997</v>
      </c>
      <c r="BQ70" s="12">
        <v>0.0020000003278255463</v>
      </c>
      <c r="BR70" s="23">
        <v>0.9999999999361132</v>
      </c>
      <c r="BS70" s="1">
        <v>1</v>
      </c>
      <c r="BT70" s="1">
        <v>1</v>
      </c>
      <c r="BU70" s="1">
        <v>1</v>
      </c>
      <c r="BV70" s="1">
        <v>1</v>
      </c>
      <c r="BW70" s="1">
        <v>1</v>
      </c>
      <c r="BX70" s="1">
        <v>1</v>
      </c>
      <c r="BY70" s="1">
        <v>1</v>
      </c>
      <c r="BZ70" s="1">
        <v>1</v>
      </c>
      <c r="CA70" s="1">
        <v>1</v>
      </c>
      <c r="CB70" s="12" t="e">
        <f>#REF!+C70+AX70+BQ70</f>
        <v>#REF!</v>
      </c>
      <c r="CC70" s="1">
        <v>1</v>
      </c>
      <c r="CD70" s="1">
        <v>1</v>
      </c>
      <c r="CE70" s="148">
        <v>1</v>
      </c>
      <c r="CF70" s="23">
        <v>1</v>
      </c>
      <c r="CG70" s="100"/>
      <c r="CH70" s="100"/>
      <c r="CI70" s="8">
        <v>1</v>
      </c>
      <c r="CJ70" s="8">
        <v>1</v>
      </c>
      <c r="CK70" s="8">
        <v>1</v>
      </c>
      <c r="CL70" s="8">
        <v>1</v>
      </c>
      <c r="CM70" s="8">
        <v>1</v>
      </c>
      <c r="CN70" s="8">
        <v>1</v>
      </c>
      <c r="CO70" s="8">
        <v>1</v>
      </c>
      <c r="CP70" s="8">
        <v>1</v>
      </c>
      <c r="CQ70" s="8" t="s">
        <v>0</v>
      </c>
      <c r="CR70" s="8" t="s">
        <v>0</v>
      </c>
      <c r="CS70" s="8" t="s">
        <v>0</v>
      </c>
      <c r="CT70" s="8" t="s">
        <v>0</v>
      </c>
      <c r="CU70" s="176">
        <v>34114432.392</v>
      </c>
      <c r="CV70" s="26">
        <f t="shared" si="14"/>
        <v>1</v>
      </c>
      <c r="CW70" s="182">
        <v>1</v>
      </c>
      <c r="CX70" s="182">
        <v>1</v>
      </c>
      <c r="CY70" s="182">
        <f t="shared" si="15"/>
        <v>1</v>
      </c>
      <c r="CZ70" s="187">
        <v>4123816.8</v>
      </c>
      <c r="DA70" s="187">
        <v>0</v>
      </c>
      <c r="DB70" s="187">
        <v>2594883.9119999995</v>
      </c>
      <c r="DC70" s="8">
        <v>0.9999999992292529</v>
      </c>
      <c r="DD70" s="100">
        <v>4123816.8</v>
      </c>
      <c r="DE70" s="100">
        <v>0</v>
      </c>
      <c r="DF70" s="182" t="s">
        <v>0</v>
      </c>
      <c r="DG70" s="182">
        <v>1</v>
      </c>
      <c r="DH70" s="182">
        <v>1</v>
      </c>
      <c r="DI70" s="182">
        <v>1</v>
      </c>
      <c r="DJ70" s="182">
        <v>1</v>
      </c>
      <c r="DK70" s="182">
        <v>1</v>
      </c>
      <c r="DL70" s="182">
        <v>1</v>
      </c>
      <c r="DM70" s="8">
        <v>1</v>
      </c>
      <c r="DN70" s="26">
        <f t="shared" si="16"/>
        <v>1</v>
      </c>
      <c r="DO70" s="199">
        <v>25642506.912</v>
      </c>
      <c r="DP70" s="187">
        <f t="shared" si="72"/>
        <v>0</v>
      </c>
      <c r="DQ70" s="238">
        <v>1</v>
      </c>
      <c r="DR70" s="238" t="e">
        <f t="shared" si="17"/>
        <v>#DIV/0!</v>
      </c>
      <c r="DS70" s="223"/>
      <c r="DT70" s="187"/>
      <c r="DU70" s="238" t="e">
        <f t="shared" si="18"/>
        <v>#DIV/0!</v>
      </c>
      <c r="DV70" s="229"/>
      <c r="DW70" s="187">
        <v>4469422.192</v>
      </c>
      <c r="DX70" s="238" t="s">
        <v>0</v>
      </c>
      <c r="DY70" s="238"/>
      <c r="DZ70" s="238"/>
      <c r="EA70" s="238"/>
      <c r="EB70" s="238"/>
      <c r="EC70" s="238"/>
      <c r="ED70" s="187"/>
      <c r="EE70" s="187"/>
      <c r="EF70" s="238"/>
      <c r="EG70" s="187"/>
      <c r="EH70" s="187">
        <v>0</v>
      </c>
      <c r="EI70" s="187">
        <v>0</v>
      </c>
      <c r="EJ70" s="238"/>
      <c r="EK70" s="187"/>
      <c r="EL70" s="187">
        <v>0</v>
      </c>
      <c r="EM70" s="26"/>
      <c r="EN70" s="187"/>
      <c r="EO70" s="238">
        <f t="shared" si="23"/>
        <v>0.6733534395125456</v>
      </c>
      <c r="EP70" s="187">
        <f t="shared" si="74"/>
        <v>4469422.192</v>
      </c>
      <c r="EQ70" s="187">
        <v>13682746.836</v>
      </c>
      <c r="ER70" s="238" t="e">
        <f t="shared" si="73"/>
        <v>#DIV/0!</v>
      </c>
      <c r="ES70" s="238" t="e">
        <f t="shared" si="73"/>
        <v>#DIV/0!</v>
      </c>
      <c r="ET70" s="187"/>
      <c r="EU70" s="187">
        <v>0</v>
      </c>
      <c r="EV70" s="187">
        <v>0</v>
      </c>
      <c r="EW70" s="238"/>
      <c r="EX70" s="187"/>
      <c r="EY70" s="187">
        <v>0</v>
      </c>
      <c r="EZ70" s="251" t="e">
        <f t="shared" si="75"/>
        <v>#DIV/0!</v>
      </c>
      <c r="FA70" s="187"/>
      <c r="FB70" s="187">
        <v>0</v>
      </c>
      <c r="FC70" s="238"/>
      <c r="FD70" s="187"/>
      <c r="FE70" s="26" t="s">
        <v>0</v>
      </c>
      <c r="FF70" s="26"/>
      <c r="FG70" s="26"/>
      <c r="FH70" s="26" t="e">
        <f t="shared" si="76"/>
        <v>#DIV/0!</v>
      </c>
      <c r="FI70" s="187"/>
      <c r="FJ70" s="187">
        <v>0</v>
      </c>
      <c r="FK70" s="26"/>
      <c r="FL70" s="26"/>
      <c r="FM70" s="26"/>
      <c r="FN70" s="26" t="e">
        <f t="shared" si="71"/>
        <v>#DIV/0!</v>
      </c>
      <c r="FO70" s="187"/>
      <c r="FP70" s="187"/>
      <c r="FQ70" s="26" t="e">
        <f t="shared" si="34"/>
        <v>#DIV/0!</v>
      </c>
      <c r="FR70" s="187">
        <f t="shared" si="77"/>
        <v>0</v>
      </c>
      <c r="FS70" s="187"/>
      <c r="FT70" s="238" t="e">
        <f t="shared" si="35"/>
        <v>#DIV/0!</v>
      </c>
      <c r="FU70" s="187">
        <f>SUM(FR70,FL70,FG70,FD70,FA70,EW70)</f>
        <v>0</v>
      </c>
      <c r="FV70" s="187">
        <v>0</v>
      </c>
      <c r="FW70" s="238"/>
      <c r="FX70" s="238"/>
      <c r="FY70" s="26" t="e">
        <f t="shared" si="58"/>
        <v>#DIV/0!</v>
      </c>
      <c r="FZ70" s="187"/>
      <c r="GA70" s="187">
        <v>0</v>
      </c>
      <c r="GB70" s="187"/>
      <c r="GC70" s="26"/>
      <c r="GD70" s="100"/>
      <c r="GE70" s="100"/>
      <c r="GF70" s="26" t="s">
        <v>0</v>
      </c>
      <c r="GG70" s="26" t="s">
        <v>0</v>
      </c>
      <c r="GH70" s="26" t="s">
        <v>0</v>
      </c>
      <c r="GI70" s="26" t="s">
        <v>0</v>
      </c>
      <c r="GJ70" s="26" t="s">
        <v>0</v>
      </c>
      <c r="GK70" s="26" t="s">
        <v>0</v>
      </c>
      <c r="GL70" s="26" t="s">
        <v>0</v>
      </c>
      <c r="GM70" s="100"/>
      <c r="GN70" s="100"/>
      <c r="GO70" s="26" t="e">
        <f t="shared" si="38"/>
        <v>#DIV/0!</v>
      </c>
      <c r="GP70" s="100"/>
      <c r="GQ70" s="187"/>
      <c r="GR70" s="26"/>
      <c r="GS70" s="100"/>
      <c r="GT70" s="100"/>
      <c r="GU70" s="26"/>
      <c r="GV70" s="26"/>
      <c r="GW70" s="291"/>
      <c r="GX70" s="26"/>
      <c r="GY70" s="100"/>
      <c r="GZ70" s="291"/>
      <c r="HA70" s="26"/>
      <c r="HB70" s="100"/>
      <c r="HC70" s="26"/>
      <c r="HD70" s="26"/>
      <c r="HE70" s="26"/>
      <c r="HF70" s="26"/>
      <c r="HG70" s="26"/>
      <c r="HH70" s="26"/>
      <c r="HI70" s="26"/>
      <c r="HJ70" s="26" t="e">
        <f t="shared" si="70"/>
        <v>#DIV/0!</v>
      </c>
      <c r="HK70" s="187"/>
      <c r="HL70" s="187">
        <f t="shared" si="55"/>
        <v>0</v>
      </c>
      <c r="HM70" s="26"/>
      <c r="HN70" s="187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187"/>
      <c r="IA70" s="187"/>
      <c r="IB70" s="187"/>
      <c r="IC70" s="26"/>
      <c r="ID70" s="26"/>
      <c r="IE70" s="187"/>
      <c r="IF70" s="187"/>
      <c r="IG70" s="26"/>
      <c r="IH70" s="26"/>
      <c r="IJ70" s="187"/>
      <c r="IK70" s="26"/>
    </row>
    <row r="71" spans="1:245" ht="14.25" customHeight="1" hidden="1">
      <c r="A71" s="10" t="s">
        <v>39</v>
      </c>
      <c r="B71" s="153"/>
      <c r="C71" s="153">
        <v>0</v>
      </c>
      <c r="D71" s="1">
        <v>1</v>
      </c>
      <c r="E71" s="23" t="e">
        <f>(#REF!-C71)/#REF!</f>
        <v>#REF!</v>
      </c>
      <c r="F71" s="25">
        <v>1.0000000001345943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25">
        <v>0.9999999973032835</v>
      </c>
      <c r="T71" s="1">
        <v>0.9999999851002177</v>
      </c>
      <c r="U71" s="12">
        <v>134230.152</v>
      </c>
      <c r="V71" s="100">
        <v>0.0020000000367872417</v>
      </c>
      <c r="W71" s="1">
        <v>0.9999999851002177</v>
      </c>
      <c r="X71" s="1">
        <v>1</v>
      </c>
      <c r="Y71" s="1">
        <v>0</v>
      </c>
      <c r="Z71" s="1">
        <v>1.0000000059930838</v>
      </c>
      <c r="AA71" s="12">
        <v>333718.00800000003</v>
      </c>
      <c r="AB71" s="100">
        <v>-0.001999999978579581</v>
      </c>
      <c r="AC71" s="1"/>
      <c r="AD71" s="1"/>
      <c r="AE71" s="1"/>
      <c r="AF71" s="1"/>
      <c r="AG71" s="1">
        <f t="shared" si="9"/>
        <v>1.0000000059930838</v>
      </c>
      <c r="AH71" s="1">
        <v>0.9999999911473416</v>
      </c>
      <c r="AI71" s="12">
        <v>225920.83199999997</v>
      </c>
      <c r="AJ71" s="12">
        <v>0.0019999999494757503</v>
      </c>
      <c r="AK71" s="1">
        <v>1</v>
      </c>
      <c r="AL71" s="147">
        <v>1</v>
      </c>
      <c r="AM71" s="147">
        <v>1</v>
      </c>
      <c r="AN71" s="1">
        <v>1</v>
      </c>
      <c r="AO71" s="1">
        <v>1</v>
      </c>
      <c r="AP71" s="1">
        <v>0.9999999911473416</v>
      </c>
      <c r="AQ71" s="1">
        <v>1</v>
      </c>
      <c r="AR71" s="1">
        <v>1</v>
      </c>
      <c r="AS71" s="12">
        <v>2553446.94</v>
      </c>
      <c r="AT71" s="12">
        <v>0</v>
      </c>
      <c r="AU71" s="1">
        <v>1</v>
      </c>
      <c r="AV71" s="1">
        <v>1.0000000008079368</v>
      </c>
      <c r="AW71" s="12">
        <v>7426323.084</v>
      </c>
      <c r="AX71" s="12">
        <f t="shared" si="56"/>
        <v>0.0020000000076834112</v>
      </c>
      <c r="AY71" s="23">
        <v>0.9999999997306876</v>
      </c>
      <c r="AZ71" s="1">
        <v>1</v>
      </c>
      <c r="BA71" s="12">
        <v>3269633.7</v>
      </c>
      <c r="BB71" s="12">
        <v>0</v>
      </c>
      <c r="BC71" s="1">
        <f t="shared" si="12"/>
        <v>1</v>
      </c>
      <c r="BD71" s="1">
        <v>1</v>
      </c>
      <c r="BE71" s="147">
        <v>1</v>
      </c>
      <c r="BF71" s="1">
        <v>1</v>
      </c>
      <c r="BG71" s="1">
        <v>1</v>
      </c>
      <c r="BH71" s="1">
        <v>1</v>
      </c>
      <c r="BI71" s="147">
        <v>1</v>
      </c>
      <c r="BJ71" s="1">
        <v>1</v>
      </c>
      <c r="BK71" s="1">
        <v>1</v>
      </c>
      <c r="BL71" s="1">
        <v>1</v>
      </c>
      <c r="BM71" s="1">
        <v>1</v>
      </c>
      <c r="BN71" s="1">
        <v>1</v>
      </c>
      <c r="BO71" s="1">
        <v>1.0000000009101662</v>
      </c>
      <c r="BP71" s="12">
        <v>15381803.964</v>
      </c>
      <c r="BQ71" s="12">
        <v>0</v>
      </c>
      <c r="BR71" s="23">
        <v>1</v>
      </c>
      <c r="BS71" s="1">
        <v>1</v>
      </c>
      <c r="BT71" s="1">
        <v>1</v>
      </c>
      <c r="BU71" s="1">
        <v>1</v>
      </c>
      <c r="BV71" s="1">
        <v>1</v>
      </c>
      <c r="BW71" s="1">
        <v>1</v>
      </c>
      <c r="BX71" s="1">
        <v>1</v>
      </c>
      <c r="BY71" s="1">
        <v>1</v>
      </c>
      <c r="BZ71" s="1">
        <v>1</v>
      </c>
      <c r="CA71" s="1">
        <v>1</v>
      </c>
      <c r="CB71" s="12" t="e">
        <f>#REF!+C71+AX71+BQ71</f>
        <v>#REF!</v>
      </c>
      <c r="CC71" s="1">
        <v>1</v>
      </c>
      <c r="CD71" s="1">
        <v>1</v>
      </c>
      <c r="CE71" s="148">
        <v>1</v>
      </c>
      <c r="CF71" s="23">
        <v>1</v>
      </c>
      <c r="CG71" s="100"/>
      <c r="CH71" s="100"/>
      <c r="CI71" s="8">
        <v>1</v>
      </c>
      <c r="CJ71" s="8">
        <v>1</v>
      </c>
      <c r="CK71" s="8">
        <v>1</v>
      </c>
      <c r="CL71" s="8">
        <v>1</v>
      </c>
      <c r="CM71" s="8">
        <v>1</v>
      </c>
      <c r="CN71" s="8">
        <v>1</v>
      </c>
      <c r="CO71" s="8">
        <v>1</v>
      </c>
      <c r="CP71" s="8">
        <v>1</v>
      </c>
      <c r="CQ71" s="8">
        <v>1</v>
      </c>
      <c r="CR71" s="8">
        <v>1</v>
      </c>
      <c r="CS71" s="8">
        <v>1</v>
      </c>
      <c r="CT71" s="8">
        <v>1</v>
      </c>
      <c r="CU71" s="176">
        <v>20153503.332</v>
      </c>
      <c r="CV71" s="26">
        <f t="shared" si="14"/>
        <v>1</v>
      </c>
      <c r="CW71" s="182">
        <v>1</v>
      </c>
      <c r="CX71" s="182">
        <v>1</v>
      </c>
      <c r="CY71" s="182">
        <f t="shared" si="15"/>
        <v>1</v>
      </c>
      <c r="CZ71" s="187">
        <v>3056956.8</v>
      </c>
      <c r="DA71" s="187">
        <v>0</v>
      </c>
      <c r="DB71" s="187">
        <v>2592824.316</v>
      </c>
      <c r="DC71" s="8">
        <v>1.0000000015427193</v>
      </c>
      <c r="DD71" s="100">
        <v>3056956.8</v>
      </c>
      <c r="DE71" s="100">
        <v>0</v>
      </c>
      <c r="DF71" s="182">
        <v>1</v>
      </c>
      <c r="DG71" s="182">
        <v>1</v>
      </c>
      <c r="DH71" s="182">
        <v>1</v>
      </c>
      <c r="DI71" s="182">
        <v>1</v>
      </c>
      <c r="DJ71" s="182">
        <v>1</v>
      </c>
      <c r="DK71" s="182">
        <v>1</v>
      </c>
      <c r="DL71" s="182">
        <v>1</v>
      </c>
      <c r="DM71" s="8">
        <v>1</v>
      </c>
      <c r="DN71" s="26">
        <f t="shared" si="16"/>
        <v>1</v>
      </c>
      <c r="DO71" s="199">
        <v>27025583.136</v>
      </c>
      <c r="DP71" s="187">
        <f t="shared" si="72"/>
        <v>0</v>
      </c>
      <c r="DQ71" s="238">
        <v>1</v>
      </c>
      <c r="DR71" s="238" t="e">
        <f t="shared" si="17"/>
        <v>#DIV/0!</v>
      </c>
      <c r="DS71" s="223"/>
      <c r="DT71" s="187"/>
      <c r="DU71" s="238" t="e">
        <f t="shared" si="18"/>
        <v>#DIV/0!</v>
      </c>
      <c r="DV71" s="229"/>
      <c r="DW71" s="187">
        <v>9.313225746154785E-10</v>
      </c>
      <c r="DX71" s="238">
        <v>1</v>
      </c>
      <c r="DY71" s="238"/>
      <c r="DZ71" s="238"/>
      <c r="EA71" s="238"/>
      <c r="EB71" s="238"/>
      <c r="EC71" s="238"/>
      <c r="ED71" s="187"/>
      <c r="EE71" s="187"/>
      <c r="EF71" s="238"/>
      <c r="EG71" s="187"/>
      <c r="EH71" s="187">
        <v>9878018.472</v>
      </c>
      <c r="EI71" s="187">
        <v>12082752.384</v>
      </c>
      <c r="EJ71" s="238">
        <f t="shared" si="21"/>
        <v>1</v>
      </c>
      <c r="EK71" s="187"/>
      <c r="EL71" s="187">
        <v>11070741.911999999</v>
      </c>
      <c r="EM71" s="26">
        <f>(EL71-EN71)/EL71</f>
        <v>1</v>
      </c>
      <c r="EN71" s="187"/>
      <c r="EO71" s="238">
        <f t="shared" si="23"/>
        <v>1</v>
      </c>
      <c r="EP71" s="187">
        <f t="shared" si="74"/>
        <v>9.313225746154785E-10</v>
      </c>
      <c r="EQ71" s="187">
        <v>69207823.908</v>
      </c>
      <c r="ER71" s="238" t="e">
        <f t="shared" si="73"/>
        <v>#DIV/0!</v>
      </c>
      <c r="ES71" s="238">
        <f t="shared" si="73"/>
        <v>1</v>
      </c>
      <c r="ET71" s="187"/>
      <c r="EU71" s="187">
        <v>7411786.5</v>
      </c>
      <c r="EV71" s="187">
        <v>5515410.948</v>
      </c>
      <c r="EW71" s="238">
        <f t="shared" si="26"/>
        <v>1</v>
      </c>
      <c r="EX71" s="260">
        <v>0</v>
      </c>
      <c r="EY71" s="187">
        <v>12881940.947999999</v>
      </c>
      <c r="EZ71" s="251">
        <f t="shared" si="75"/>
        <v>1</v>
      </c>
      <c r="FA71" s="260">
        <v>0</v>
      </c>
      <c r="FB71" s="187">
        <v>11533714.811999999</v>
      </c>
      <c r="FC71" s="238">
        <f>(FB71-FD71)/FB71</f>
        <v>1</v>
      </c>
      <c r="FD71" s="187">
        <v>0</v>
      </c>
      <c r="FE71" s="26" t="s">
        <v>0</v>
      </c>
      <c r="FF71" s="26"/>
      <c r="FG71" s="26"/>
      <c r="FH71" s="26" t="e">
        <f t="shared" si="76"/>
        <v>#DIV/0!</v>
      </c>
      <c r="FI71" s="187"/>
      <c r="FJ71" s="187">
        <v>0</v>
      </c>
      <c r="FK71" s="26"/>
      <c r="FL71" s="26"/>
      <c r="FM71" s="26"/>
      <c r="FN71" s="26" t="e">
        <f t="shared" si="71"/>
        <v>#DIV/0!</v>
      </c>
      <c r="FO71" s="187"/>
      <c r="FP71" s="187">
        <v>0</v>
      </c>
      <c r="FQ71" s="26">
        <f t="shared" si="34"/>
        <v>1</v>
      </c>
      <c r="FR71" s="187">
        <f t="shared" si="77"/>
        <v>0</v>
      </c>
      <c r="FS71" s="187">
        <v>37342853.208</v>
      </c>
      <c r="FT71" s="238" t="e">
        <f t="shared" si="35"/>
        <v>#DIV/0!</v>
      </c>
      <c r="FU71" s="187">
        <v>0</v>
      </c>
      <c r="FV71" s="187">
        <v>0</v>
      </c>
      <c r="FW71" s="238"/>
      <c r="FX71" s="238"/>
      <c r="FY71" s="26" t="e">
        <f t="shared" si="58"/>
        <v>#DIV/0!</v>
      </c>
      <c r="FZ71" s="187"/>
      <c r="GA71" s="187">
        <v>695466.8254815452</v>
      </c>
      <c r="GB71" s="187"/>
      <c r="GC71" s="26"/>
      <c r="GD71" s="100"/>
      <c r="GE71" s="100"/>
      <c r="GF71" s="26" t="s">
        <v>0</v>
      </c>
      <c r="GG71" s="26" t="s">
        <v>0</v>
      </c>
      <c r="GH71" s="26" t="s">
        <v>0</v>
      </c>
      <c r="GI71" s="26" t="s">
        <v>0</v>
      </c>
      <c r="GJ71" s="26" t="s">
        <v>0</v>
      </c>
      <c r="GK71" s="26" t="s">
        <v>0</v>
      </c>
      <c r="GL71" s="26" t="s">
        <v>0</v>
      </c>
      <c r="GM71" s="100"/>
      <c r="GN71" s="100"/>
      <c r="GO71" s="26" t="e">
        <f t="shared" si="38"/>
        <v>#DIV/0!</v>
      </c>
      <c r="GP71" s="100"/>
      <c r="GQ71" s="187"/>
      <c r="GR71" s="26"/>
      <c r="GS71" s="100"/>
      <c r="GT71" s="100"/>
      <c r="GU71" s="26"/>
      <c r="GV71" s="26"/>
      <c r="GW71" s="291"/>
      <c r="GX71" s="26"/>
      <c r="GY71" s="100"/>
      <c r="GZ71" s="291"/>
      <c r="HA71" s="26"/>
      <c r="HB71" s="100"/>
      <c r="HC71" s="26"/>
      <c r="HD71" s="26"/>
      <c r="HE71" s="26"/>
      <c r="HF71" s="26"/>
      <c r="HG71" s="26"/>
      <c r="HH71" s="26"/>
      <c r="HI71" s="26"/>
      <c r="HJ71" s="26" t="e">
        <f t="shared" si="70"/>
        <v>#DIV/0!</v>
      </c>
      <c r="HK71" s="187"/>
      <c r="HL71" s="187">
        <f t="shared" si="55"/>
        <v>0</v>
      </c>
      <c r="HM71" s="26"/>
      <c r="HN71" s="187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187"/>
      <c r="IA71" s="187"/>
      <c r="IB71" s="187"/>
      <c r="IC71" s="26"/>
      <c r="ID71" s="26"/>
      <c r="IE71" s="187"/>
      <c r="IF71" s="187"/>
      <c r="IG71" s="26"/>
      <c r="IH71" s="26"/>
      <c r="IJ71" s="187"/>
      <c r="IK71" s="26"/>
    </row>
    <row r="72" spans="1:245" ht="14.25" customHeight="1" hidden="1">
      <c r="A72" s="10" t="s">
        <v>40</v>
      </c>
      <c r="B72" s="153"/>
      <c r="C72" s="153" t="s">
        <v>0</v>
      </c>
      <c r="D72" s="1">
        <v>1.0000000170578827</v>
      </c>
      <c r="E72" s="23" t="e">
        <f>(#REF!-C72)/#REF!</f>
        <v>#REF!</v>
      </c>
      <c r="F72" s="25">
        <v>1.0000000033834855</v>
      </c>
      <c r="G72" s="1">
        <v>1</v>
      </c>
      <c r="H72" s="1" t="s">
        <v>0</v>
      </c>
      <c r="I72" s="1" t="s">
        <v>0</v>
      </c>
      <c r="J72" s="1" t="s">
        <v>0</v>
      </c>
      <c r="K72" s="1" t="s">
        <v>0</v>
      </c>
      <c r="L72" s="1">
        <v>1</v>
      </c>
      <c r="M72" s="1" t="s">
        <v>0</v>
      </c>
      <c r="N72" s="1" t="s">
        <v>0</v>
      </c>
      <c r="O72" s="1">
        <v>1</v>
      </c>
      <c r="P72" s="1">
        <v>1</v>
      </c>
      <c r="Q72" s="1" t="s">
        <v>0</v>
      </c>
      <c r="R72" s="1" t="s">
        <v>0</v>
      </c>
      <c r="S72" s="25">
        <v>0</v>
      </c>
      <c r="T72" s="1">
        <v>0</v>
      </c>
      <c r="U72" s="12">
        <v>0</v>
      </c>
      <c r="V72" s="100">
        <v>0</v>
      </c>
      <c r="W72" s="1" t="s">
        <v>0</v>
      </c>
      <c r="X72" s="1">
        <v>0</v>
      </c>
      <c r="Y72" s="1">
        <v>1</v>
      </c>
      <c r="Z72" s="1">
        <v>0</v>
      </c>
      <c r="AA72" s="12"/>
      <c r="AB72" s="100">
        <v>0</v>
      </c>
      <c r="AC72" s="1"/>
      <c r="AD72" s="1"/>
      <c r="AE72" s="1"/>
      <c r="AF72" s="1"/>
      <c r="AG72" s="1" t="e">
        <f t="shared" si="9"/>
        <v>#DIV/0!</v>
      </c>
      <c r="AH72" s="1" t="s">
        <v>0</v>
      </c>
      <c r="AI72" s="12"/>
      <c r="AJ72" s="12">
        <v>0</v>
      </c>
      <c r="AK72" s="1" t="s">
        <v>0</v>
      </c>
      <c r="AL72" s="147" t="s">
        <v>0</v>
      </c>
      <c r="AM72" s="147">
        <v>1</v>
      </c>
      <c r="AN72" s="1">
        <v>1</v>
      </c>
      <c r="AO72" s="1">
        <v>1</v>
      </c>
      <c r="AP72" s="1" t="s">
        <v>0</v>
      </c>
      <c r="AQ72" s="1">
        <v>1</v>
      </c>
      <c r="AR72" s="1">
        <v>0.999999997892387</v>
      </c>
      <c r="AS72" s="12">
        <v>948940.872</v>
      </c>
      <c r="AT72" s="12">
        <v>0</v>
      </c>
      <c r="AU72" s="1">
        <v>1</v>
      </c>
      <c r="AV72" s="1">
        <v>0.9999999977954104</v>
      </c>
      <c r="AW72" s="12">
        <v>2721595.1760000004</v>
      </c>
      <c r="AX72" s="12">
        <f t="shared" si="56"/>
        <v>0</v>
      </c>
      <c r="AY72" s="23">
        <v>1</v>
      </c>
      <c r="AZ72" s="1">
        <v>1.0000000069176436</v>
      </c>
      <c r="BA72" s="12">
        <v>578231.6159999999</v>
      </c>
      <c r="BB72" s="12">
        <v>-0.004000000189989805</v>
      </c>
      <c r="BC72" s="1">
        <f t="shared" si="12"/>
        <v>1.0000000069176436</v>
      </c>
      <c r="BD72" s="1">
        <v>1.0000000069176436</v>
      </c>
      <c r="BE72" s="147">
        <v>1</v>
      </c>
      <c r="BF72" s="1">
        <v>1</v>
      </c>
      <c r="BG72" s="1">
        <v>1</v>
      </c>
      <c r="BH72" s="1">
        <v>1</v>
      </c>
      <c r="BI72" s="147">
        <v>1</v>
      </c>
      <c r="BJ72" s="1">
        <v>1</v>
      </c>
      <c r="BK72" s="1">
        <v>1</v>
      </c>
      <c r="BL72" s="1">
        <v>1</v>
      </c>
      <c r="BM72" s="1">
        <v>1</v>
      </c>
      <c r="BN72" s="1">
        <v>1</v>
      </c>
      <c r="BO72" s="1">
        <v>0.9999999995410073</v>
      </c>
      <c r="BP72" s="12">
        <v>4357370.508</v>
      </c>
      <c r="BQ72" s="12">
        <v>-0.004000000189989805</v>
      </c>
      <c r="BR72" s="23">
        <v>1.0000000009179848</v>
      </c>
      <c r="BS72" s="1">
        <v>1</v>
      </c>
      <c r="BT72" s="1">
        <v>1</v>
      </c>
      <c r="BU72" s="1">
        <v>1</v>
      </c>
      <c r="BV72" s="1">
        <v>1</v>
      </c>
      <c r="BW72" s="1">
        <v>1</v>
      </c>
      <c r="BX72" s="1">
        <v>1</v>
      </c>
      <c r="BY72" s="1">
        <v>1</v>
      </c>
      <c r="BZ72" s="1">
        <v>1</v>
      </c>
      <c r="CA72" s="1">
        <v>1</v>
      </c>
      <c r="CB72" s="12" t="e">
        <f>#REF!+C72+AX72+BQ72</f>
        <v>#REF!</v>
      </c>
      <c r="CC72" s="1">
        <v>1</v>
      </c>
      <c r="CD72" s="1">
        <v>1</v>
      </c>
      <c r="CE72" s="148">
        <v>1</v>
      </c>
      <c r="CF72" s="23">
        <v>1</v>
      </c>
      <c r="CG72" s="100"/>
      <c r="CH72" s="100"/>
      <c r="CI72" s="8">
        <v>1</v>
      </c>
      <c r="CJ72" s="8">
        <v>1</v>
      </c>
      <c r="CK72" s="8">
        <v>1</v>
      </c>
      <c r="CL72" s="8">
        <v>1</v>
      </c>
      <c r="CM72" s="8">
        <v>1</v>
      </c>
      <c r="CN72" s="8">
        <v>1</v>
      </c>
      <c r="CO72" s="8">
        <v>1</v>
      </c>
      <c r="CP72" s="8">
        <v>1</v>
      </c>
      <c r="CQ72" s="8">
        <v>1</v>
      </c>
      <c r="CR72" s="8">
        <v>1</v>
      </c>
      <c r="CS72" s="8">
        <v>1</v>
      </c>
      <c r="CT72" s="8">
        <v>1</v>
      </c>
      <c r="CU72" s="176">
        <v>3113862.1560000004</v>
      </c>
      <c r="CV72" s="26">
        <f t="shared" si="14"/>
        <v>1</v>
      </c>
      <c r="CW72" s="182" t="s">
        <v>0</v>
      </c>
      <c r="CX72" s="182" t="s">
        <v>0</v>
      </c>
      <c r="CY72" s="182" t="e">
        <f t="shared" si="15"/>
        <v>#DIV/0!</v>
      </c>
      <c r="CZ72" s="187">
        <v>0</v>
      </c>
      <c r="DA72" s="187">
        <v>0</v>
      </c>
      <c r="DB72" s="187">
        <v>0</v>
      </c>
      <c r="DC72" s="8" t="s">
        <v>0</v>
      </c>
      <c r="DD72" s="100">
        <v>0</v>
      </c>
      <c r="DE72" s="100">
        <v>0</v>
      </c>
      <c r="DF72" s="182" t="s">
        <v>0</v>
      </c>
      <c r="DG72" s="182" t="s">
        <v>0</v>
      </c>
      <c r="DH72" s="182" t="s">
        <v>0</v>
      </c>
      <c r="DI72" s="182" t="s">
        <v>0</v>
      </c>
      <c r="DJ72" s="182" t="s">
        <v>0</v>
      </c>
      <c r="DK72" s="182" t="s">
        <v>0</v>
      </c>
      <c r="DL72" s="182" t="s">
        <v>0</v>
      </c>
      <c r="DM72" s="8" t="s">
        <v>0</v>
      </c>
      <c r="DN72" s="26"/>
      <c r="DO72" s="199">
        <v>0</v>
      </c>
      <c r="DP72" s="187">
        <f t="shared" si="72"/>
        <v>0</v>
      </c>
      <c r="DQ72" s="238" t="s">
        <v>0</v>
      </c>
      <c r="DR72" s="238" t="e">
        <f t="shared" si="17"/>
        <v>#DIV/0!</v>
      </c>
      <c r="DS72" s="223"/>
      <c r="DT72" s="187"/>
      <c r="DU72" s="238" t="e">
        <f t="shared" si="18"/>
        <v>#DIV/0!</v>
      </c>
      <c r="DV72" s="229"/>
      <c r="DW72" s="187">
        <v>0</v>
      </c>
      <c r="DX72" s="238" t="s">
        <v>0</v>
      </c>
      <c r="DY72" s="238"/>
      <c r="DZ72" s="238"/>
      <c r="EA72" s="238"/>
      <c r="EB72" s="238"/>
      <c r="EC72" s="238"/>
      <c r="ED72" s="187"/>
      <c r="EE72" s="187"/>
      <c r="EF72" s="238"/>
      <c r="EG72" s="187"/>
      <c r="EH72" s="187">
        <v>0</v>
      </c>
      <c r="EI72" s="187">
        <v>0</v>
      </c>
      <c r="EJ72" s="238"/>
      <c r="EK72" s="187"/>
      <c r="EL72" s="187">
        <v>0</v>
      </c>
      <c r="EM72" s="26"/>
      <c r="EN72" s="187"/>
      <c r="EO72" s="238" t="e">
        <f t="shared" si="23"/>
        <v>#DIV/0!</v>
      </c>
      <c r="EP72" s="187">
        <f t="shared" si="74"/>
        <v>0</v>
      </c>
      <c r="EQ72" s="187">
        <v>0</v>
      </c>
      <c r="ER72" s="238" t="e">
        <f t="shared" si="73"/>
        <v>#DIV/0!</v>
      </c>
      <c r="ES72" s="238" t="e">
        <f t="shared" si="73"/>
        <v>#DIV/0!</v>
      </c>
      <c r="ET72" s="187"/>
      <c r="EU72" s="187">
        <v>0</v>
      </c>
      <c r="EV72" s="187">
        <v>0</v>
      </c>
      <c r="EW72" s="238"/>
      <c r="EX72" s="187"/>
      <c r="EY72" s="187">
        <v>0</v>
      </c>
      <c r="EZ72" s="251" t="e">
        <f t="shared" si="75"/>
        <v>#DIV/0!</v>
      </c>
      <c r="FA72" s="187"/>
      <c r="FB72" s="187">
        <v>0</v>
      </c>
      <c r="FC72" s="238"/>
      <c r="FD72" s="187"/>
      <c r="FE72" s="26" t="s">
        <v>0</v>
      </c>
      <c r="FF72" s="26"/>
      <c r="FG72" s="26"/>
      <c r="FH72" s="26" t="e">
        <f t="shared" si="76"/>
        <v>#DIV/0!</v>
      </c>
      <c r="FI72" s="187"/>
      <c r="FJ72" s="187">
        <v>0</v>
      </c>
      <c r="FK72" s="26"/>
      <c r="FL72" s="26"/>
      <c r="FM72" s="26"/>
      <c r="FN72" s="26" t="e">
        <f t="shared" si="71"/>
        <v>#DIV/0!</v>
      </c>
      <c r="FO72" s="187"/>
      <c r="FP72" s="187"/>
      <c r="FQ72" s="26" t="e">
        <f t="shared" si="34"/>
        <v>#DIV/0!</v>
      </c>
      <c r="FR72" s="187">
        <f t="shared" si="77"/>
        <v>0</v>
      </c>
      <c r="FS72" s="187"/>
      <c r="FT72" s="238" t="e">
        <f t="shared" si="35"/>
        <v>#DIV/0!</v>
      </c>
      <c r="FU72" s="187">
        <f>SUM(FR72,FL72,FG72,FD72,FA72,EW72)</f>
        <v>0</v>
      </c>
      <c r="FV72" s="187">
        <v>0</v>
      </c>
      <c r="FW72" s="238"/>
      <c r="FX72" s="238"/>
      <c r="FY72" s="26" t="e">
        <f t="shared" si="58"/>
        <v>#DIV/0!</v>
      </c>
      <c r="FZ72" s="187"/>
      <c r="GA72" s="187">
        <v>0</v>
      </c>
      <c r="GB72" s="187"/>
      <c r="GC72" s="26"/>
      <c r="GD72" s="100"/>
      <c r="GE72" s="100"/>
      <c r="GF72" s="26" t="s">
        <v>0</v>
      </c>
      <c r="GG72" s="26" t="s">
        <v>0</v>
      </c>
      <c r="GH72" s="26" t="s">
        <v>0</v>
      </c>
      <c r="GI72" s="26" t="s">
        <v>0</v>
      </c>
      <c r="GJ72" s="26" t="s">
        <v>0</v>
      </c>
      <c r="GK72" s="26" t="s">
        <v>0</v>
      </c>
      <c r="GL72" s="26" t="s">
        <v>0</v>
      </c>
      <c r="GM72" s="100"/>
      <c r="GN72" s="100"/>
      <c r="GO72" s="26" t="e">
        <f t="shared" si="38"/>
        <v>#DIV/0!</v>
      </c>
      <c r="GP72" s="100"/>
      <c r="GQ72" s="187"/>
      <c r="GR72" s="26"/>
      <c r="GS72" s="100"/>
      <c r="GT72" s="100"/>
      <c r="GU72" s="26"/>
      <c r="GV72" s="26"/>
      <c r="GW72" s="291"/>
      <c r="GX72" s="26"/>
      <c r="GY72" s="100"/>
      <c r="GZ72" s="291"/>
      <c r="HA72" s="26"/>
      <c r="HB72" s="100"/>
      <c r="HC72" s="26"/>
      <c r="HD72" s="26"/>
      <c r="HE72" s="26"/>
      <c r="HF72" s="26"/>
      <c r="HG72" s="26"/>
      <c r="HH72" s="26"/>
      <c r="HI72" s="26"/>
      <c r="HJ72" s="26" t="e">
        <f t="shared" si="70"/>
        <v>#DIV/0!</v>
      </c>
      <c r="HK72" s="187"/>
      <c r="HL72" s="187">
        <f t="shared" si="55"/>
        <v>0</v>
      </c>
      <c r="HM72" s="26"/>
      <c r="HN72" s="187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187"/>
      <c r="IA72" s="187"/>
      <c r="IB72" s="187"/>
      <c r="IC72" s="26"/>
      <c r="ID72" s="26"/>
      <c r="IE72" s="187"/>
      <c r="IF72" s="187"/>
      <c r="IG72" s="26"/>
      <c r="IH72" s="26"/>
      <c r="IJ72" s="187"/>
      <c r="IK72" s="26"/>
    </row>
    <row r="73" spans="1:245" ht="14.25" customHeight="1" hidden="1">
      <c r="A73" s="10" t="s">
        <v>41</v>
      </c>
      <c r="B73" s="153"/>
      <c r="C73" s="153">
        <v>0</v>
      </c>
      <c r="D73" s="1">
        <v>0.9999999939176857</v>
      </c>
      <c r="E73" s="23" t="e">
        <f>(#REF!-C73)/#REF!</f>
        <v>#REF!</v>
      </c>
      <c r="F73" s="25">
        <v>0.9999999968291741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 t="s">
        <v>0</v>
      </c>
      <c r="M73" s="1">
        <v>1</v>
      </c>
      <c r="N73" s="1">
        <v>1</v>
      </c>
      <c r="O73" s="1" t="s">
        <v>0</v>
      </c>
      <c r="P73" s="1" t="s">
        <v>0</v>
      </c>
      <c r="Q73" s="1">
        <v>1</v>
      </c>
      <c r="R73" s="1">
        <v>1</v>
      </c>
      <c r="S73" s="25">
        <v>1.0000000045470072</v>
      </c>
      <c r="T73" s="1">
        <v>1</v>
      </c>
      <c r="U73" s="12">
        <v>242301.36</v>
      </c>
      <c r="V73" s="100">
        <v>0</v>
      </c>
      <c r="W73" s="1">
        <v>1</v>
      </c>
      <c r="X73" s="1">
        <v>1</v>
      </c>
      <c r="Y73" s="1">
        <v>1</v>
      </c>
      <c r="Z73" s="1">
        <v>0.9999999862233175</v>
      </c>
      <c r="AA73" s="12">
        <v>290345.664</v>
      </c>
      <c r="AB73" s="100">
        <v>0.0040000000153668225</v>
      </c>
      <c r="AC73" s="1"/>
      <c r="AD73" s="1"/>
      <c r="AE73" s="1"/>
      <c r="AF73" s="1"/>
      <c r="AG73" s="1">
        <f t="shared" si="9"/>
        <v>0.9999999862233175</v>
      </c>
      <c r="AH73" s="1">
        <v>1.0000000225201977</v>
      </c>
      <c r="AI73" s="12">
        <v>177618.33599999998</v>
      </c>
      <c r="AJ73" s="12">
        <v>-0.004000000044470653</v>
      </c>
      <c r="AK73" s="1">
        <v>1</v>
      </c>
      <c r="AL73" s="147">
        <v>1</v>
      </c>
      <c r="AM73" s="147">
        <v>1</v>
      </c>
      <c r="AN73" s="1">
        <v>1</v>
      </c>
      <c r="AO73" s="1">
        <v>1</v>
      </c>
      <c r="AP73" s="1">
        <v>1.0000000225201977</v>
      </c>
      <c r="AQ73" s="1">
        <v>1</v>
      </c>
      <c r="AR73" s="1">
        <v>0.9999999989853134</v>
      </c>
      <c r="AS73" s="12">
        <v>3942104.0039999997</v>
      </c>
      <c r="AT73" s="12">
        <v>0</v>
      </c>
      <c r="AU73" s="1">
        <v>1</v>
      </c>
      <c r="AV73" s="1">
        <v>1</v>
      </c>
      <c r="AW73" s="12">
        <v>12311593.44</v>
      </c>
      <c r="AX73" s="12">
        <f t="shared" si="56"/>
        <v>-2.9103830456733704E-11</v>
      </c>
      <c r="AY73" s="23">
        <v>1</v>
      </c>
      <c r="AZ73" s="1">
        <v>1</v>
      </c>
      <c r="BA73" s="12">
        <v>1087820.7</v>
      </c>
      <c r="BB73" s="12">
        <v>0</v>
      </c>
      <c r="BC73" s="1">
        <f t="shared" si="12"/>
        <v>1</v>
      </c>
      <c r="BD73" s="1">
        <v>1</v>
      </c>
      <c r="BE73" s="147">
        <v>1</v>
      </c>
      <c r="BF73" s="1">
        <v>1</v>
      </c>
      <c r="BG73" s="1">
        <v>1</v>
      </c>
      <c r="BH73" s="1">
        <v>1</v>
      </c>
      <c r="BI73" s="147">
        <v>1</v>
      </c>
      <c r="BJ73" s="1">
        <v>1</v>
      </c>
      <c r="BK73" s="1">
        <v>1</v>
      </c>
      <c r="BL73" s="1">
        <v>1</v>
      </c>
      <c r="BM73" s="1">
        <v>1</v>
      </c>
      <c r="BN73" s="1">
        <v>1</v>
      </c>
      <c r="BO73" s="1">
        <v>1.000000000335325</v>
      </c>
      <c r="BP73" s="12">
        <v>17893099.055999994</v>
      </c>
      <c r="BQ73" s="12">
        <v>0</v>
      </c>
      <c r="BR73" s="23">
        <v>1</v>
      </c>
      <c r="BS73" s="1">
        <v>1</v>
      </c>
      <c r="BT73" s="1">
        <v>1</v>
      </c>
      <c r="BU73" s="1">
        <v>1</v>
      </c>
      <c r="BV73" s="1">
        <v>1</v>
      </c>
      <c r="BW73" s="1">
        <v>1</v>
      </c>
      <c r="BX73" s="1">
        <v>1</v>
      </c>
      <c r="BY73" s="1">
        <v>1</v>
      </c>
      <c r="BZ73" s="1">
        <v>1</v>
      </c>
      <c r="CA73" s="1">
        <v>1</v>
      </c>
      <c r="CB73" s="12" t="e">
        <f>#REF!+C73+AX73+BQ73</f>
        <v>#REF!</v>
      </c>
      <c r="CC73" s="1">
        <v>1</v>
      </c>
      <c r="CD73" s="1">
        <v>1</v>
      </c>
      <c r="CE73" s="148">
        <v>1</v>
      </c>
      <c r="CF73" s="23">
        <v>1</v>
      </c>
      <c r="CG73" s="100"/>
      <c r="CH73" s="100"/>
      <c r="CI73" s="8">
        <v>1</v>
      </c>
      <c r="CJ73" s="8">
        <v>1</v>
      </c>
      <c r="CK73" s="8">
        <v>1</v>
      </c>
      <c r="CL73" s="8">
        <v>1</v>
      </c>
      <c r="CM73" s="8">
        <v>1</v>
      </c>
      <c r="CN73" s="8">
        <v>1</v>
      </c>
      <c r="CO73" s="8">
        <v>1</v>
      </c>
      <c r="CP73" s="8">
        <v>1</v>
      </c>
      <c r="CQ73" s="8">
        <v>1</v>
      </c>
      <c r="CR73" s="8">
        <v>1</v>
      </c>
      <c r="CS73" s="8">
        <v>1</v>
      </c>
      <c r="CT73" s="8">
        <v>1</v>
      </c>
      <c r="CU73" s="176">
        <v>17109148.619999997</v>
      </c>
      <c r="CV73" s="26">
        <f t="shared" si="14"/>
        <v>1</v>
      </c>
      <c r="CW73" s="182">
        <v>1</v>
      </c>
      <c r="CX73" s="182">
        <v>1</v>
      </c>
      <c r="CY73" s="182">
        <f t="shared" si="15"/>
        <v>1</v>
      </c>
      <c r="CZ73" s="187">
        <v>3184555.584</v>
      </c>
      <c r="DA73" s="187">
        <v>0</v>
      </c>
      <c r="DB73" s="187">
        <v>3251588.0039999997</v>
      </c>
      <c r="DC73" s="8">
        <v>0.9999999987698319</v>
      </c>
      <c r="DD73" s="100">
        <v>3184555.584</v>
      </c>
      <c r="DE73" s="100">
        <v>0</v>
      </c>
      <c r="DF73" s="182">
        <v>1</v>
      </c>
      <c r="DG73" s="182">
        <v>1</v>
      </c>
      <c r="DH73" s="182">
        <v>1</v>
      </c>
      <c r="DI73" s="182">
        <v>1</v>
      </c>
      <c r="DJ73" s="182">
        <v>1</v>
      </c>
      <c r="DK73" s="182">
        <v>1</v>
      </c>
      <c r="DL73" s="182">
        <v>1</v>
      </c>
      <c r="DM73" s="8">
        <v>1</v>
      </c>
      <c r="DN73" s="26">
        <f t="shared" si="16"/>
        <v>1</v>
      </c>
      <c r="DO73" s="199">
        <v>29035471.788000003</v>
      </c>
      <c r="DP73" s="187">
        <f t="shared" si="72"/>
        <v>0</v>
      </c>
      <c r="DQ73" s="238">
        <v>1</v>
      </c>
      <c r="DR73" s="238" t="e">
        <f t="shared" si="17"/>
        <v>#DIV/0!</v>
      </c>
      <c r="DS73" s="223"/>
      <c r="DT73" s="187"/>
      <c r="DU73" s="238" t="e">
        <f t="shared" si="18"/>
        <v>#DIV/0!</v>
      </c>
      <c r="DV73" s="229"/>
      <c r="DW73" s="187">
        <v>3340212.9659999995</v>
      </c>
      <c r="DX73" s="238" t="s">
        <v>0</v>
      </c>
      <c r="DY73" s="238"/>
      <c r="DZ73" s="238"/>
      <c r="EA73" s="238"/>
      <c r="EB73" s="238"/>
      <c r="EC73" s="238"/>
      <c r="ED73" s="187"/>
      <c r="EE73" s="187"/>
      <c r="EF73" s="238"/>
      <c r="EG73" s="187"/>
      <c r="EH73" s="187">
        <v>0</v>
      </c>
      <c r="EI73" s="187">
        <v>0</v>
      </c>
      <c r="EJ73" s="238"/>
      <c r="EK73" s="187"/>
      <c r="EL73" s="187">
        <v>0</v>
      </c>
      <c r="EM73" s="26"/>
      <c r="EN73" s="187"/>
      <c r="EO73" s="238">
        <f t="shared" si="23"/>
        <v>0.6663962737163329</v>
      </c>
      <c r="EP73" s="187">
        <f t="shared" si="74"/>
        <v>3340212.9659999995</v>
      </c>
      <c r="EQ73" s="187">
        <v>10012516.956</v>
      </c>
      <c r="ER73" s="238" t="e">
        <f t="shared" si="73"/>
        <v>#DIV/0!</v>
      </c>
      <c r="ES73" s="238" t="e">
        <f t="shared" si="73"/>
        <v>#DIV/0!</v>
      </c>
      <c r="ET73" s="187"/>
      <c r="EU73" s="187">
        <v>0</v>
      </c>
      <c r="EV73" s="187">
        <v>0</v>
      </c>
      <c r="EW73" s="238"/>
      <c r="EX73" s="187"/>
      <c r="EY73" s="187">
        <v>0</v>
      </c>
      <c r="EZ73" s="251" t="e">
        <f t="shared" si="75"/>
        <v>#DIV/0!</v>
      </c>
      <c r="FA73" s="187"/>
      <c r="FB73" s="187">
        <v>0</v>
      </c>
      <c r="FC73" s="238"/>
      <c r="FD73" s="187"/>
      <c r="FE73" s="26">
        <v>1</v>
      </c>
      <c r="FF73" s="26"/>
      <c r="FG73" s="26"/>
      <c r="FH73" s="26" t="e">
        <f t="shared" si="76"/>
        <v>#DIV/0!</v>
      </c>
      <c r="FI73" s="187"/>
      <c r="FJ73" s="187">
        <v>0</v>
      </c>
      <c r="FK73" s="26"/>
      <c r="FL73" s="26"/>
      <c r="FM73" s="26"/>
      <c r="FN73" s="26" t="e">
        <f t="shared" si="71"/>
        <v>#DIV/0!</v>
      </c>
      <c r="FO73" s="187"/>
      <c r="FP73" s="187"/>
      <c r="FQ73" s="26" t="e">
        <f t="shared" si="34"/>
        <v>#DIV/0!</v>
      </c>
      <c r="FR73" s="187">
        <f t="shared" si="77"/>
        <v>0</v>
      </c>
      <c r="FS73" s="187"/>
      <c r="FT73" s="238" t="e">
        <f t="shared" si="35"/>
        <v>#DIV/0!</v>
      </c>
      <c r="FU73" s="187">
        <v>0</v>
      </c>
      <c r="FV73" s="187">
        <v>0</v>
      </c>
      <c r="FW73" s="238"/>
      <c r="FX73" s="238"/>
      <c r="FY73" s="26" t="e">
        <f t="shared" si="58"/>
        <v>#DIV/0!</v>
      </c>
      <c r="FZ73" s="187"/>
      <c r="GA73" s="187">
        <v>368705.6006305679</v>
      </c>
      <c r="GB73" s="187"/>
      <c r="GC73" s="26"/>
      <c r="GD73" s="100"/>
      <c r="GE73" s="100"/>
      <c r="GF73" s="26" t="s">
        <v>0</v>
      </c>
      <c r="GG73" s="26" t="s">
        <v>0</v>
      </c>
      <c r="GH73" s="26" t="s">
        <v>0</v>
      </c>
      <c r="GI73" s="26" t="s">
        <v>0</v>
      </c>
      <c r="GJ73" s="26" t="s">
        <v>0</v>
      </c>
      <c r="GK73" s="26" t="s">
        <v>0</v>
      </c>
      <c r="GL73" s="26" t="s">
        <v>0</v>
      </c>
      <c r="GM73" s="100"/>
      <c r="GN73" s="100"/>
      <c r="GO73" s="26" t="e">
        <f t="shared" si="38"/>
        <v>#DIV/0!</v>
      </c>
      <c r="GP73" s="100"/>
      <c r="GQ73" s="187"/>
      <c r="GR73" s="26"/>
      <c r="GS73" s="100"/>
      <c r="GT73" s="100"/>
      <c r="GU73" s="26"/>
      <c r="GV73" s="26"/>
      <c r="GW73" s="291"/>
      <c r="GX73" s="26"/>
      <c r="GY73" s="100"/>
      <c r="GZ73" s="291"/>
      <c r="HA73" s="26"/>
      <c r="HB73" s="100"/>
      <c r="HC73" s="26"/>
      <c r="HD73" s="26"/>
      <c r="HE73" s="26"/>
      <c r="HF73" s="26"/>
      <c r="HG73" s="26"/>
      <c r="HH73" s="26"/>
      <c r="HI73" s="26"/>
      <c r="HJ73" s="26" t="e">
        <f t="shared" si="70"/>
        <v>#DIV/0!</v>
      </c>
      <c r="HK73" s="187"/>
      <c r="HL73" s="187">
        <f t="shared" si="55"/>
        <v>0</v>
      </c>
      <c r="HM73" s="26"/>
      <c r="HN73" s="187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187"/>
      <c r="IA73" s="187"/>
      <c r="IB73" s="187"/>
      <c r="IC73" s="26"/>
      <c r="ID73" s="26"/>
      <c r="IE73" s="187"/>
      <c r="IF73" s="187"/>
      <c r="IG73" s="26"/>
      <c r="IH73" s="26"/>
      <c r="IJ73" s="187"/>
      <c r="IK73" s="26"/>
    </row>
    <row r="74" spans="1:245" ht="13.5" customHeight="1" hidden="1">
      <c r="A74" s="10" t="s">
        <v>65</v>
      </c>
      <c r="B74" s="153"/>
      <c r="C74" s="153" t="s">
        <v>0</v>
      </c>
      <c r="D74" s="1" t="s">
        <v>0</v>
      </c>
      <c r="E74" s="23" t="e">
        <f>(#REF!-C74)/#REF!</f>
        <v>#REF!</v>
      </c>
      <c r="F74" s="25" t="s">
        <v>0</v>
      </c>
      <c r="G74" s="1" t="s">
        <v>0</v>
      </c>
      <c r="H74" s="1" t="s">
        <v>0</v>
      </c>
      <c r="I74" s="1" t="s">
        <v>0</v>
      </c>
      <c r="J74" s="1" t="s">
        <v>0</v>
      </c>
      <c r="K74" s="1" t="s">
        <v>0</v>
      </c>
      <c r="L74" s="1" t="s">
        <v>0</v>
      </c>
      <c r="M74" s="1" t="s">
        <v>0</v>
      </c>
      <c r="N74" s="1" t="s">
        <v>0</v>
      </c>
      <c r="O74" s="1" t="s">
        <v>0</v>
      </c>
      <c r="P74" s="1" t="s">
        <v>0</v>
      </c>
      <c r="Q74" s="1" t="s">
        <v>0</v>
      </c>
      <c r="R74" s="1" t="s">
        <v>0</v>
      </c>
      <c r="S74" s="25">
        <v>0</v>
      </c>
      <c r="T74" s="1">
        <v>0</v>
      </c>
      <c r="U74" s="12">
        <v>0</v>
      </c>
      <c r="V74" s="100">
        <v>0</v>
      </c>
      <c r="W74" s="1" t="s">
        <v>0</v>
      </c>
      <c r="X74" s="1">
        <v>0</v>
      </c>
      <c r="Y74" s="1">
        <v>0</v>
      </c>
      <c r="Z74" s="1">
        <v>0</v>
      </c>
      <c r="AA74" s="12"/>
      <c r="AB74" s="100">
        <v>0</v>
      </c>
      <c r="AC74" s="1" t="s">
        <v>0</v>
      </c>
      <c r="AD74" s="1" t="s">
        <v>0</v>
      </c>
      <c r="AE74" s="1" t="s">
        <v>0</v>
      </c>
      <c r="AF74" s="1" t="s">
        <v>0</v>
      </c>
      <c r="AG74" s="1" t="e">
        <f t="shared" si="9"/>
        <v>#DIV/0!</v>
      </c>
      <c r="AH74" s="1">
        <v>0</v>
      </c>
      <c r="AI74" s="12"/>
      <c r="AJ74" s="12">
        <v>0</v>
      </c>
      <c r="AK74" s="1" t="s">
        <v>0</v>
      </c>
      <c r="AL74" s="147">
        <v>0</v>
      </c>
      <c r="AM74" s="147">
        <v>1</v>
      </c>
      <c r="AN74" s="1">
        <v>1</v>
      </c>
      <c r="AO74" s="1">
        <v>1</v>
      </c>
      <c r="AP74" s="1" t="s">
        <v>0</v>
      </c>
      <c r="AQ74" s="1">
        <v>1</v>
      </c>
      <c r="AR74" s="1">
        <v>0.9999999990651686</v>
      </c>
      <c r="AS74" s="12">
        <v>2139423.072</v>
      </c>
      <c r="AT74" s="12">
        <v>0</v>
      </c>
      <c r="AU74" s="1">
        <v>1</v>
      </c>
      <c r="AV74" s="1">
        <v>1.0000000002037652</v>
      </c>
      <c r="AW74" s="12">
        <v>9815217.408</v>
      </c>
      <c r="AX74" s="12">
        <f t="shared" si="56"/>
        <v>0</v>
      </c>
      <c r="AY74" s="23">
        <v>1</v>
      </c>
      <c r="AZ74" s="1">
        <v>1.0000000006511816</v>
      </c>
      <c r="BA74" s="12">
        <v>3071340.468</v>
      </c>
      <c r="BB74" s="12">
        <v>-0.0020000003278255463</v>
      </c>
      <c r="BC74" s="1">
        <f t="shared" si="12"/>
        <v>1.0000000006511816</v>
      </c>
      <c r="BD74" s="1">
        <v>1.0000000006511816</v>
      </c>
      <c r="BE74" s="147">
        <v>1</v>
      </c>
      <c r="BF74" s="1">
        <v>1</v>
      </c>
      <c r="BG74" s="1">
        <v>1</v>
      </c>
      <c r="BH74" s="1">
        <v>1</v>
      </c>
      <c r="BI74" s="147">
        <v>1</v>
      </c>
      <c r="BJ74" s="1">
        <v>1</v>
      </c>
      <c r="BK74" s="1">
        <v>1</v>
      </c>
      <c r="BL74" s="1">
        <v>1</v>
      </c>
      <c r="BM74" s="1">
        <v>1</v>
      </c>
      <c r="BN74" s="1">
        <v>1</v>
      </c>
      <c r="BO74" s="1">
        <v>1.0000000004807041</v>
      </c>
      <c r="BP74" s="12">
        <v>37445074.548</v>
      </c>
      <c r="BQ74" s="12">
        <v>-0.0020000003278255463</v>
      </c>
      <c r="BR74" s="23">
        <v>1.0000000000534115</v>
      </c>
      <c r="BS74" s="1">
        <v>1</v>
      </c>
      <c r="BT74" s="1">
        <v>1</v>
      </c>
      <c r="BU74" s="1">
        <v>1</v>
      </c>
      <c r="BV74" s="1">
        <v>1</v>
      </c>
      <c r="BW74" s="1">
        <v>1</v>
      </c>
      <c r="BX74" s="1">
        <v>1</v>
      </c>
      <c r="BY74" s="1">
        <v>1</v>
      </c>
      <c r="BZ74" s="1">
        <v>1</v>
      </c>
      <c r="CA74" s="1">
        <v>1</v>
      </c>
      <c r="CB74" s="12" t="e">
        <f>#REF!+C74+AX74+BQ74</f>
        <v>#REF!</v>
      </c>
      <c r="CC74" s="1">
        <v>1</v>
      </c>
      <c r="CD74" s="1">
        <v>1</v>
      </c>
      <c r="CE74" s="148">
        <v>1</v>
      </c>
      <c r="CF74" s="23">
        <v>1</v>
      </c>
      <c r="CG74" s="100"/>
      <c r="CH74" s="100"/>
      <c r="CI74" s="8">
        <v>1</v>
      </c>
      <c r="CJ74" s="8">
        <v>1</v>
      </c>
      <c r="CK74" s="8">
        <v>1</v>
      </c>
      <c r="CL74" s="8">
        <v>1</v>
      </c>
      <c r="CM74" s="8">
        <v>1</v>
      </c>
      <c r="CN74" s="8">
        <v>1</v>
      </c>
      <c r="CO74" s="8">
        <v>1</v>
      </c>
      <c r="CP74" s="8">
        <v>1</v>
      </c>
      <c r="CQ74" s="8">
        <v>1</v>
      </c>
      <c r="CR74" s="8">
        <v>1</v>
      </c>
      <c r="CS74" s="8">
        <v>1</v>
      </c>
      <c r="CT74" s="8">
        <v>1</v>
      </c>
      <c r="CU74" s="176">
        <v>36188573.352000006</v>
      </c>
      <c r="CV74" s="26">
        <f t="shared" si="14"/>
        <v>1</v>
      </c>
      <c r="CW74" s="182">
        <v>1</v>
      </c>
      <c r="CX74" s="182">
        <v>1</v>
      </c>
      <c r="CY74" s="182">
        <f t="shared" si="15"/>
        <v>1</v>
      </c>
      <c r="CZ74" s="187">
        <v>5666327.112</v>
      </c>
      <c r="DA74" s="187">
        <v>0</v>
      </c>
      <c r="DB74" s="187">
        <v>10132201.884</v>
      </c>
      <c r="DC74" s="8">
        <v>0.999999999605219</v>
      </c>
      <c r="DD74" s="100">
        <v>5666327.112</v>
      </c>
      <c r="DE74" s="100">
        <v>0</v>
      </c>
      <c r="DF74" s="182">
        <v>1</v>
      </c>
      <c r="DG74" s="182">
        <v>1</v>
      </c>
      <c r="DH74" s="182">
        <v>1</v>
      </c>
      <c r="DI74" s="182">
        <v>1</v>
      </c>
      <c r="DJ74" s="182">
        <v>1</v>
      </c>
      <c r="DK74" s="182">
        <v>1</v>
      </c>
      <c r="DL74" s="182">
        <v>1</v>
      </c>
      <c r="DM74" s="8">
        <v>1</v>
      </c>
      <c r="DN74" s="26">
        <f t="shared" si="16"/>
        <v>1</v>
      </c>
      <c r="DO74" s="199">
        <v>77502584.39999998</v>
      </c>
      <c r="DP74" s="187">
        <f t="shared" si="72"/>
        <v>0</v>
      </c>
      <c r="DQ74" s="238">
        <v>1</v>
      </c>
      <c r="DR74" s="238" t="e">
        <f t="shared" si="17"/>
        <v>#DIV/0!</v>
      </c>
      <c r="DS74" s="223"/>
      <c r="DT74" s="187"/>
      <c r="DU74" s="238" t="e">
        <f t="shared" si="18"/>
        <v>#DIV/0!</v>
      </c>
      <c r="DV74" s="229"/>
      <c r="DW74" s="187">
        <v>0</v>
      </c>
      <c r="DX74" s="238">
        <v>1</v>
      </c>
      <c r="DY74" s="238"/>
      <c r="DZ74" s="238"/>
      <c r="EA74" s="238"/>
      <c r="EB74" s="238"/>
      <c r="EC74" s="238"/>
      <c r="ED74" s="187">
        <v>0</v>
      </c>
      <c r="EE74" s="187">
        <v>0</v>
      </c>
      <c r="EF74" s="238"/>
      <c r="EG74" s="187">
        <v>0</v>
      </c>
      <c r="EH74" s="187">
        <v>11275450.68</v>
      </c>
      <c r="EI74" s="187">
        <v>8234017.08</v>
      </c>
      <c r="EJ74" s="238">
        <f t="shared" si="21"/>
        <v>1</v>
      </c>
      <c r="EK74" s="187">
        <v>0</v>
      </c>
      <c r="EL74" s="187">
        <v>5879830.56</v>
      </c>
      <c r="EM74" s="26">
        <f>(EL74-EN74)/EL74</f>
        <v>1</v>
      </c>
      <c r="EN74" s="187">
        <v>0</v>
      </c>
      <c r="EO74" s="238">
        <f t="shared" si="23"/>
        <v>1</v>
      </c>
      <c r="EP74" s="187">
        <f t="shared" si="74"/>
        <v>0</v>
      </c>
      <c r="EQ74" s="187">
        <v>113414079.20400001</v>
      </c>
      <c r="ER74" s="238" t="e">
        <f t="shared" si="73"/>
        <v>#DIV/0!</v>
      </c>
      <c r="ES74" s="238">
        <f t="shared" si="73"/>
        <v>1</v>
      </c>
      <c r="ET74" s="187"/>
      <c r="EU74" s="187">
        <v>6855619.464</v>
      </c>
      <c r="EV74" s="187">
        <v>8100097.223999999</v>
      </c>
      <c r="EW74" s="238">
        <f t="shared" si="26"/>
        <v>1</v>
      </c>
      <c r="EX74" s="187"/>
      <c r="EY74" s="187">
        <v>15827903.292</v>
      </c>
      <c r="EZ74" s="251">
        <f t="shared" si="75"/>
        <v>1</v>
      </c>
      <c r="FA74" s="187"/>
      <c r="FB74" s="187">
        <v>18332821.836</v>
      </c>
      <c r="FC74" s="238">
        <f>(FB74-FD74)/FB74</f>
        <v>1</v>
      </c>
      <c r="FD74" s="187"/>
      <c r="FE74" s="26">
        <v>1</v>
      </c>
      <c r="FF74" s="26"/>
      <c r="FG74" s="26"/>
      <c r="FH74" s="26">
        <f t="shared" si="76"/>
        <v>1</v>
      </c>
      <c r="FI74" s="187"/>
      <c r="FJ74" s="187">
        <v>10390780.368</v>
      </c>
      <c r="FK74" s="26"/>
      <c r="FL74" s="26"/>
      <c r="FM74" s="26"/>
      <c r="FN74" s="26" t="e">
        <f t="shared" si="71"/>
        <v>#DIV/0!</v>
      </c>
      <c r="FO74" s="187"/>
      <c r="FP74" s="187"/>
      <c r="FQ74" s="26" t="e">
        <f t="shared" si="34"/>
        <v>#DIV/0!</v>
      </c>
      <c r="FR74" s="187">
        <f t="shared" si="77"/>
        <v>0</v>
      </c>
      <c r="FS74" s="187"/>
      <c r="FT74" s="238" t="e">
        <f t="shared" si="35"/>
        <v>#DIV/0!</v>
      </c>
      <c r="FU74" s="187">
        <v>0</v>
      </c>
      <c r="FV74" s="187">
        <v>0</v>
      </c>
      <c r="FW74" s="238"/>
      <c r="FX74" s="238"/>
      <c r="FY74" s="26" t="e">
        <f t="shared" si="58"/>
        <v>#DIV/0!</v>
      </c>
      <c r="FZ74" s="187"/>
      <c r="GA74" s="187">
        <v>74629300.87011003</v>
      </c>
      <c r="GB74" s="187"/>
      <c r="GC74" s="26"/>
      <c r="GD74" s="100"/>
      <c r="GE74" s="100"/>
      <c r="GF74" s="26">
        <v>1</v>
      </c>
      <c r="GG74" s="26">
        <v>1</v>
      </c>
      <c r="GH74" s="26">
        <v>1</v>
      </c>
      <c r="GI74" s="26">
        <v>1</v>
      </c>
      <c r="GJ74" s="26">
        <v>1</v>
      </c>
      <c r="GK74" s="26">
        <v>1</v>
      </c>
      <c r="GL74" s="26">
        <v>1</v>
      </c>
      <c r="GM74" s="100"/>
      <c r="GN74" s="100"/>
      <c r="GO74" s="26" t="e">
        <f t="shared" si="38"/>
        <v>#DIV/0!</v>
      </c>
      <c r="GP74" s="100"/>
      <c r="GQ74" s="187"/>
      <c r="GR74" s="26"/>
      <c r="GS74" s="100"/>
      <c r="GT74" s="100"/>
      <c r="GU74" s="26"/>
      <c r="GV74" s="26"/>
      <c r="GW74" s="291"/>
      <c r="GX74" s="26"/>
      <c r="GY74" s="100"/>
      <c r="GZ74" s="291"/>
      <c r="HA74" s="26"/>
      <c r="HB74" s="100"/>
      <c r="HC74" s="26"/>
      <c r="HD74" s="26"/>
      <c r="HE74" s="26"/>
      <c r="HF74" s="26"/>
      <c r="HG74" s="26"/>
      <c r="HH74" s="26"/>
      <c r="HI74" s="26"/>
      <c r="HJ74" s="26" t="e">
        <f t="shared" si="70"/>
        <v>#DIV/0!</v>
      </c>
      <c r="HK74" s="187"/>
      <c r="HL74" s="187">
        <f t="shared" si="55"/>
        <v>0</v>
      </c>
      <c r="HM74" s="26"/>
      <c r="HN74" s="187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187"/>
      <c r="IA74" s="187"/>
      <c r="IB74" s="187"/>
      <c r="IC74" s="26"/>
      <c r="ID74" s="26"/>
      <c r="IE74" s="187"/>
      <c r="IF74" s="187"/>
      <c r="IG74" s="26"/>
      <c r="IH74" s="26"/>
      <c r="IJ74" s="187"/>
      <c r="IK74" s="26"/>
    </row>
    <row r="75" spans="1:245" ht="14.25" customHeight="1" hidden="1">
      <c r="A75" s="10" t="s">
        <v>64</v>
      </c>
      <c r="B75" s="153"/>
      <c r="C75" s="153" t="s">
        <v>0</v>
      </c>
      <c r="D75" s="1" t="s">
        <v>0</v>
      </c>
      <c r="E75" s="23" t="e">
        <f>(#REF!-C75)/#REF!</f>
        <v>#REF!</v>
      </c>
      <c r="F75" s="25" t="s">
        <v>0</v>
      </c>
      <c r="G75" s="1" t="s">
        <v>0</v>
      </c>
      <c r="H75" s="1" t="s">
        <v>0</v>
      </c>
      <c r="I75" s="1" t="s">
        <v>0</v>
      </c>
      <c r="J75" s="1" t="s">
        <v>0</v>
      </c>
      <c r="K75" s="1" t="s">
        <v>0</v>
      </c>
      <c r="L75" s="1" t="s">
        <v>0</v>
      </c>
      <c r="M75" s="1" t="s">
        <v>0</v>
      </c>
      <c r="N75" s="1" t="s">
        <v>0</v>
      </c>
      <c r="O75" s="1" t="s">
        <v>0</v>
      </c>
      <c r="P75" s="1" t="s">
        <v>0</v>
      </c>
      <c r="Q75" s="1" t="s">
        <v>0</v>
      </c>
      <c r="R75" s="1" t="s">
        <v>0</v>
      </c>
      <c r="S75" s="25">
        <v>0</v>
      </c>
      <c r="T75" s="1">
        <v>0</v>
      </c>
      <c r="U75" s="12">
        <v>0</v>
      </c>
      <c r="V75" s="100">
        <v>0</v>
      </c>
      <c r="W75" s="1" t="s">
        <v>0</v>
      </c>
      <c r="X75" s="1">
        <v>0</v>
      </c>
      <c r="Y75" s="1">
        <v>0</v>
      </c>
      <c r="Z75" s="1">
        <v>0</v>
      </c>
      <c r="AA75" s="12"/>
      <c r="AB75" s="100">
        <v>0</v>
      </c>
      <c r="AC75" s="1" t="s">
        <v>0</v>
      </c>
      <c r="AD75" s="1" t="s">
        <v>0</v>
      </c>
      <c r="AE75" s="1" t="s">
        <v>0</v>
      </c>
      <c r="AF75" s="1" t="s">
        <v>0</v>
      </c>
      <c r="AG75" s="1" t="e">
        <f t="shared" si="9"/>
        <v>#DIV/0!</v>
      </c>
      <c r="AH75" s="1">
        <v>0</v>
      </c>
      <c r="AI75" s="12"/>
      <c r="AJ75" s="12">
        <v>0</v>
      </c>
      <c r="AK75" s="1" t="s">
        <v>0</v>
      </c>
      <c r="AL75" s="147">
        <v>0</v>
      </c>
      <c r="AM75" s="147">
        <v>1</v>
      </c>
      <c r="AN75" s="1">
        <v>1</v>
      </c>
      <c r="AO75" s="1">
        <v>1</v>
      </c>
      <c r="AP75" s="1" t="s">
        <v>0</v>
      </c>
      <c r="AQ75" s="1">
        <v>1</v>
      </c>
      <c r="AR75" s="1">
        <v>1.0000000010217287</v>
      </c>
      <c r="AS75" s="12">
        <v>3914934.096</v>
      </c>
      <c r="AT75" s="12">
        <v>0</v>
      </c>
      <c r="AU75" s="1">
        <v>1</v>
      </c>
      <c r="AV75" s="1">
        <v>0.9999999996160628</v>
      </c>
      <c r="AW75" s="12">
        <v>15627554.316</v>
      </c>
      <c r="AX75" s="12">
        <f t="shared" si="56"/>
        <v>0</v>
      </c>
      <c r="AY75" s="23">
        <v>1</v>
      </c>
      <c r="AZ75" s="1">
        <v>0.999999999611586</v>
      </c>
      <c r="BA75" s="12">
        <v>5149146.792</v>
      </c>
      <c r="BB75" s="12">
        <v>0.0020000003278255463</v>
      </c>
      <c r="BC75" s="1">
        <f t="shared" si="12"/>
        <v>0.999999999611586</v>
      </c>
      <c r="BD75" s="1">
        <v>0.999999999611586</v>
      </c>
      <c r="BE75" s="147">
        <v>1</v>
      </c>
      <c r="BF75" s="1">
        <v>1</v>
      </c>
      <c r="BG75" s="1">
        <v>1</v>
      </c>
      <c r="BH75" s="1">
        <v>1</v>
      </c>
      <c r="BI75" s="147">
        <v>1</v>
      </c>
      <c r="BJ75" s="1">
        <v>1</v>
      </c>
      <c r="BK75" s="1">
        <v>1</v>
      </c>
      <c r="BL75" s="1">
        <v>1</v>
      </c>
      <c r="BM75" s="1">
        <v>1</v>
      </c>
      <c r="BN75" s="1">
        <v>1</v>
      </c>
      <c r="BO75" s="1">
        <v>1.000000000129428</v>
      </c>
      <c r="BP75" s="12">
        <v>61810516.536</v>
      </c>
      <c r="BQ75" s="12">
        <v>0.0020000003278255463</v>
      </c>
      <c r="BR75" s="23">
        <v>0.999999999967643</v>
      </c>
      <c r="BS75" s="1">
        <v>1</v>
      </c>
      <c r="BT75" s="1">
        <v>1</v>
      </c>
      <c r="BU75" s="1">
        <v>1</v>
      </c>
      <c r="BV75" s="1">
        <v>1</v>
      </c>
      <c r="BW75" s="1">
        <v>1</v>
      </c>
      <c r="BX75" s="1">
        <v>1</v>
      </c>
      <c r="BY75" s="1">
        <v>1</v>
      </c>
      <c r="BZ75" s="1">
        <v>1</v>
      </c>
      <c r="CA75" s="1">
        <v>1</v>
      </c>
      <c r="CB75" s="12" t="e">
        <f>#REF!+C75+AX75+BQ75</f>
        <v>#REF!</v>
      </c>
      <c r="CC75" s="1">
        <v>1</v>
      </c>
      <c r="CD75" s="1">
        <v>1</v>
      </c>
      <c r="CE75" s="148">
        <v>1</v>
      </c>
      <c r="CF75" s="23">
        <v>1</v>
      </c>
      <c r="CG75" s="100"/>
      <c r="CH75" s="100"/>
      <c r="CI75" s="8">
        <v>1</v>
      </c>
      <c r="CJ75" s="8">
        <v>1</v>
      </c>
      <c r="CK75" s="8">
        <v>1</v>
      </c>
      <c r="CL75" s="8">
        <v>1</v>
      </c>
      <c r="CM75" s="8">
        <v>1</v>
      </c>
      <c r="CN75" s="8">
        <v>1</v>
      </c>
      <c r="CO75" s="8">
        <v>1</v>
      </c>
      <c r="CP75" s="8">
        <v>1</v>
      </c>
      <c r="CQ75" s="8" t="s">
        <v>0</v>
      </c>
      <c r="CR75" s="8" t="s">
        <v>0</v>
      </c>
      <c r="CS75" s="8" t="s">
        <v>0</v>
      </c>
      <c r="CT75" s="8" t="s">
        <v>0</v>
      </c>
      <c r="CU75" s="176">
        <v>50771067.264</v>
      </c>
      <c r="CV75" s="26">
        <f t="shared" si="14"/>
        <v>1</v>
      </c>
      <c r="CW75" s="182">
        <v>1</v>
      </c>
      <c r="CX75" s="182">
        <v>1</v>
      </c>
      <c r="CY75" s="182">
        <f t="shared" si="15"/>
        <v>1.0000000000000002</v>
      </c>
      <c r="CZ75" s="187">
        <v>7627215.0479999995</v>
      </c>
      <c r="DA75" s="187">
        <v>-9.313225746154785E-10</v>
      </c>
      <c r="DB75" s="187">
        <v>14080907.04</v>
      </c>
      <c r="DC75" s="8">
        <v>1</v>
      </c>
      <c r="DD75" s="100">
        <v>7627215.0479999995</v>
      </c>
      <c r="DE75" s="100">
        <v>-9.313225746154785E-10</v>
      </c>
      <c r="DF75" s="182" t="s">
        <v>0</v>
      </c>
      <c r="DG75" s="182">
        <v>1</v>
      </c>
      <c r="DH75" s="182">
        <v>1</v>
      </c>
      <c r="DI75" s="182">
        <v>1</v>
      </c>
      <c r="DJ75" s="182">
        <v>1</v>
      </c>
      <c r="DK75" s="182">
        <v>1</v>
      </c>
      <c r="DL75" s="182">
        <v>1</v>
      </c>
      <c r="DM75" s="8">
        <v>1</v>
      </c>
      <c r="DN75" s="26">
        <f aca="true" t="shared" si="78" ref="DN75:DN138">(DO75-DP75)/DO75</f>
        <v>1</v>
      </c>
      <c r="DO75" s="199">
        <v>104261725.69199999</v>
      </c>
      <c r="DP75" s="187">
        <f t="shared" si="72"/>
        <v>-1.862645149230957E-09</v>
      </c>
      <c r="DQ75" s="238">
        <v>1</v>
      </c>
      <c r="DR75" s="238" t="e">
        <f aca="true" t="shared" si="79" ref="DR75:DR138">(DS75-DT75)/DS75</f>
        <v>#DIV/0!</v>
      </c>
      <c r="DS75" s="223"/>
      <c r="DT75" s="187"/>
      <c r="DU75" s="238" t="e">
        <f aca="true" t="shared" si="80" ref="DU75:DU138">(DV75-DW75)/DV75</f>
        <v>#DIV/0!</v>
      </c>
      <c r="DV75" s="229"/>
      <c r="DW75" s="187">
        <v>0</v>
      </c>
      <c r="DX75" s="238">
        <v>1</v>
      </c>
      <c r="DY75" s="238"/>
      <c r="DZ75" s="238"/>
      <c r="EA75" s="238"/>
      <c r="EB75" s="238"/>
      <c r="EC75" s="238"/>
      <c r="ED75" s="187">
        <v>0</v>
      </c>
      <c r="EE75" s="187">
        <v>0</v>
      </c>
      <c r="EF75" s="238"/>
      <c r="EG75" s="187">
        <v>0</v>
      </c>
      <c r="EH75" s="187">
        <v>12961843.391999999</v>
      </c>
      <c r="EI75" s="187">
        <v>10537956.18</v>
      </c>
      <c r="EJ75" s="238">
        <f aca="true" t="shared" si="81" ref="EJ75:EJ138">(EI75-EK75)/EI75</f>
        <v>1</v>
      </c>
      <c r="EK75" s="187">
        <v>0</v>
      </c>
      <c r="EL75" s="187">
        <v>8742618.612</v>
      </c>
      <c r="EM75" s="26">
        <f>(EL75-EN75)/EL75</f>
        <v>1</v>
      </c>
      <c r="EN75" s="187">
        <v>0</v>
      </c>
      <c r="EO75" s="238">
        <f aca="true" t="shared" si="82" ref="EO75:EO138">(EQ75-EP75)/EQ75</f>
        <v>1</v>
      </c>
      <c r="EP75" s="187">
        <f t="shared" si="74"/>
        <v>0</v>
      </c>
      <c r="EQ75" s="187">
        <v>139147329.792</v>
      </c>
      <c r="ER75" s="238" t="e">
        <f t="shared" si="73"/>
        <v>#DIV/0!</v>
      </c>
      <c r="ES75" s="238">
        <f t="shared" si="73"/>
        <v>1</v>
      </c>
      <c r="ET75" s="187"/>
      <c r="EU75" s="187">
        <v>10806158.843999999</v>
      </c>
      <c r="EV75" s="187">
        <v>10831470.635999998</v>
      </c>
      <c r="EW75" s="238">
        <f aca="true" t="shared" si="83" ref="EW75:EW138">(EV75-EX75)/EV75</f>
        <v>1</v>
      </c>
      <c r="EX75" s="187"/>
      <c r="EY75" s="187">
        <v>18741755.112</v>
      </c>
      <c r="EZ75" s="251">
        <f t="shared" si="75"/>
        <v>1</v>
      </c>
      <c r="FA75" s="187"/>
      <c r="FB75" s="187">
        <v>20363847.264</v>
      </c>
      <c r="FC75" s="238">
        <f>(FB75-FD75)/FB75</f>
        <v>1</v>
      </c>
      <c r="FD75" s="187"/>
      <c r="FE75" s="26">
        <v>1</v>
      </c>
      <c r="FF75" s="26"/>
      <c r="FG75" s="26"/>
      <c r="FH75" s="26">
        <f t="shared" si="76"/>
        <v>1</v>
      </c>
      <c r="FI75" s="187"/>
      <c r="FJ75" s="187">
        <v>10948649.328</v>
      </c>
      <c r="FK75" s="26"/>
      <c r="FL75" s="26"/>
      <c r="FM75" s="26"/>
      <c r="FN75" s="26" t="e">
        <f t="shared" si="71"/>
        <v>#DIV/0!</v>
      </c>
      <c r="FO75" s="187"/>
      <c r="FP75" s="187"/>
      <c r="FQ75" s="26" t="e">
        <f t="shared" si="34"/>
        <v>#DIV/0!</v>
      </c>
      <c r="FR75" s="187">
        <f t="shared" si="77"/>
        <v>0</v>
      </c>
      <c r="FS75" s="187"/>
      <c r="FT75" s="238" t="e">
        <f aca="true" t="shared" si="84" ref="FT75:FT138">(FV75-FU75)/FV75</f>
        <v>#DIV/0!</v>
      </c>
      <c r="FU75" s="187">
        <v>0</v>
      </c>
      <c r="FV75" s="187">
        <v>0</v>
      </c>
      <c r="FW75" s="238"/>
      <c r="FX75" s="238"/>
      <c r="FY75" s="26" t="e">
        <f t="shared" si="58"/>
        <v>#DIV/0!</v>
      </c>
      <c r="FZ75" s="187"/>
      <c r="GA75" s="187">
        <v>1116456544.84829</v>
      </c>
      <c r="GB75" s="187"/>
      <c r="GC75" s="26"/>
      <c r="GD75" s="100"/>
      <c r="GE75" s="100"/>
      <c r="GF75" s="26">
        <v>1</v>
      </c>
      <c r="GG75" s="26">
        <v>1</v>
      </c>
      <c r="GH75" s="26">
        <v>1</v>
      </c>
      <c r="GI75" s="26">
        <v>1</v>
      </c>
      <c r="GJ75" s="26">
        <v>1</v>
      </c>
      <c r="GK75" s="26">
        <v>1</v>
      </c>
      <c r="GL75" s="26">
        <v>1</v>
      </c>
      <c r="GM75" s="100"/>
      <c r="GN75" s="100"/>
      <c r="GO75" s="26" t="e">
        <f aca="true" t="shared" si="85" ref="GO75:GO138">(GP75-GQ75)/GP75</f>
        <v>#DIV/0!</v>
      </c>
      <c r="GP75" s="100"/>
      <c r="GQ75" s="187"/>
      <c r="GR75" s="26"/>
      <c r="GS75" s="100"/>
      <c r="GT75" s="100"/>
      <c r="GU75" s="26"/>
      <c r="GV75" s="26"/>
      <c r="GW75" s="291"/>
      <c r="GX75" s="26"/>
      <c r="GY75" s="100"/>
      <c r="GZ75" s="291"/>
      <c r="HA75" s="26"/>
      <c r="HB75" s="100"/>
      <c r="HC75" s="26"/>
      <c r="HD75" s="26"/>
      <c r="HE75" s="26"/>
      <c r="HF75" s="26"/>
      <c r="HG75" s="26"/>
      <c r="HH75" s="26"/>
      <c r="HI75" s="26"/>
      <c r="HJ75" s="26" t="e">
        <f t="shared" si="70"/>
        <v>#DIV/0!</v>
      </c>
      <c r="HK75" s="187"/>
      <c r="HL75" s="187">
        <f t="shared" si="55"/>
        <v>0</v>
      </c>
      <c r="HM75" s="26"/>
      <c r="HN75" s="187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187"/>
      <c r="IA75" s="187"/>
      <c r="IB75" s="187"/>
      <c r="IC75" s="26"/>
      <c r="ID75" s="26"/>
      <c r="IE75" s="187"/>
      <c r="IF75" s="187"/>
      <c r="IG75" s="26"/>
      <c r="IH75" s="26"/>
      <c r="IJ75" s="187"/>
      <c r="IK75" s="26"/>
    </row>
    <row r="76" spans="1:245" ht="14.25" customHeight="1" hidden="1">
      <c r="A76" s="10" t="s">
        <v>66</v>
      </c>
      <c r="B76" s="153"/>
      <c r="C76" s="153" t="s">
        <v>0</v>
      </c>
      <c r="D76" s="1" t="s">
        <v>0</v>
      </c>
      <c r="E76" s="23" t="e">
        <f>(#REF!-C76)/#REF!</f>
        <v>#REF!</v>
      </c>
      <c r="F76" s="25" t="s">
        <v>0</v>
      </c>
      <c r="G76" s="1" t="s">
        <v>0</v>
      </c>
      <c r="H76" s="1" t="s">
        <v>0</v>
      </c>
      <c r="I76" s="1" t="s">
        <v>0</v>
      </c>
      <c r="J76" s="1" t="s">
        <v>0</v>
      </c>
      <c r="K76" s="1" t="s">
        <v>0</v>
      </c>
      <c r="L76" s="1" t="s">
        <v>0</v>
      </c>
      <c r="M76" s="1" t="s">
        <v>0</v>
      </c>
      <c r="N76" s="1" t="s">
        <v>0</v>
      </c>
      <c r="O76" s="1" t="s">
        <v>0</v>
      </c>
      <c r="P76" s="1" t="s">
        <v>0</v>
      </c>
      <c r="Q76" s="1" t="s">
        <v>0</v>
      </c>
      <c r="R76" s="1" t="s">
        <v>0</v>
      </c>
      <c r="S76" s="25">
        <v>0</v>
      </c>
      <c r="T76" s="1">
        <v>0</v>
      </c>
      <c r="U76" s="12">
        <v>0</v>
      </c>
      <c r="V76" s="100">
        <v>0</v>
      </c>
      <c r="W76" s="1" t="s">
        <v>0</v>
      </c>
      <c r="X76" s="1">
        <v>0</v>
      </c>
      <c r="Y76" s="1">
        <v>0</v>
      </c>
      <c r="Z76" s="1">
        <v>0</v>
      </c>
      <c r="AA76" s="12"/>
      <c r="AB76" s="100">
        <v>0</v>
      </c>
      <c r="AC76" s="1" t="s">
        <v>0</v>
      </c>
      <c r="AD76" s="1" t="s">
        <v>0</v>
      </c>
      <c r="AE76" s="1" t="s">
        <v>0</v>
      </c>
      <c r="AF76" s="1" t="s">
        <v>0</v>
      </c>
      <c r="AG76" s="1" t="e">
        <f t="shared" si="9"/>
        <v>#DIV/0!</v>
      </c>
      <c r="AH76" s="1">
        <v>0</v>
      </c>
      <c r="AI76" s="12"/>
      <c r="AJ76" s="12">
        <v>0</v>
      </c>
      <c r="AK76" s="1" t="s">
        <v>0</v>
      </c>
      <c r="AL76" s="147">
        <v>0</v>
      </c>
      <c r="AM76" s="147">
        <v>0</v>
      </c>
      <c r="AN76" s="1">
        <v>1</v>
      </c>
      <c r="AO76" s="1">
        <v>1</v>
      </c>
      <c r="AP76" s="1" t="s">
        <v>0</v>
      </c>
      <c r="AQ76" s="1">
        <v>1</v>
      </c>
      <c r="AR76" s="1">
        <v>1.0000000161967204</v>
      </c>
      <c r="AS76" s="12">
        <v>123481.788</v>
      </c>
      <c r="AT76" s="12">
        <v>0</v>
      </c>
      <c r="AU76" s="1">
        <v>1</v>
      </c>
      <c r="AV76" s="1">
        <v>0.9999999955920954</v>
      </c>
      <c r="AW76" s="12">
        <v>453730.332</v>
      </c>
      <c r="AX76" s="12">
        <f t="shared" si="56"/>
        <v>0</v>
      </c>
      <c r="AY76" s="23">
        <v>1</v>
      </c>
      <c r="AZ76" s="1">
        <v>1</v>
      </c>
      <c r="BA76" s="12">
        <v>148789.5</v>
      </c>
      <c r="BB76" s="12">
        <v>0</v>
      </c>
      <c r="BC76" s="1">
        <f t="shared" si="12"/>
        <v>1</v>
      </c>
      <c r="BD76" s="1">
        <v>1</v>
      </c>
      <c r="BE76" s="147">
        <v>1</v>
      </c>
      <c r="BF76" s="1">
        <v>1</v>
      </c>
      <c r="BG76" s="1">
        <v>1</v>
      </c>
      <c r="BH76" s="1">
        <v>1</v>
      </c>
      <c r="BI76" s="147">
        <v>1</v>
      </c>
      <c r="BJ76" s="1">
        <v>1</v>
      </c>
      <c r="BK76" s="1">
        <v>1</v>
      </c>
      <c r="BL76" s="1">
        <v>1</v>
      </c>
      <c r="BM76" s="1">
        <v>1</v>
      </c>
      <c r="BN76" s="1">
        <v>1</v>
      </c>
      <c r="BO76" s="1">
        <v>1.0000000026287337</v>
      </c>
      <c r="BP76" s="12">
        <v>3043290.3119999995</v>
      </c>
      <c r="BQ76" s="12">
        <v>0</v>
      </c>
      <c r="BR76" s="23">
        <v>1</v>
      </c>
      <c r="BS76" s="1">
        <v>1</v>
      </c>
      <c r="BT76" s="1">
        <v>1</v>
      </c>
      <c r="BU76" s="1">
        <v>1</v>
      </c>
      <c r="BV76" s="1">
        <v>1</v>
      </c>
      <c r="BW76" s="1">
        <v>1</v>
      </c>
      <c r="BX76" s="1">
        <v>1</v>
      </c>
      <c r="BY76" s="1">
        <v>1</v>
      </c>
      <c r="BZ76" s="1">
        <v>1</v>
      </c>
      <c r="CA76" s="1">
        <v>1</v>
      </c>
      <c r="CB76" s="12" t="e">
        <f>#REF!+C76+AX76+BQ76</f>
        <v>#REF!</v>
      </c>
      <c r="CC76" s="1">
        <v>1</v>
      </c>
      <c r="CD76" s="1">
        <v>1</v>
      </c>
      <c r="CE76" s="148">
        <v>1</v>
      </c>
      <c r="CF76" s="23">
        <v>1</v>
      </c>
      <c r="CG76" s="100"/>
      <c r="CH76" s="100"/>
      <c r="CI76" s="8">
        <v>1</v>
      </c>
      <c r="CJ76" s="8">
        <v>1</v>
      </c>
      <c r="CK76" s="8">
        <v>1</v>
      </c>
      <c r="CL76" s="8">
        <v>1</v>
      </c>
      <c r="CM76" s="8">
        <v>1</v>
      </c>
      <c r="CN76" s="8">
        <v>1</v>
      </c>
      <c r="CO76" s="8">
        <v>1</v>
      </c>
      <c r="CP76" s="8" t="s">
        <v>0</v>
      </c>
      <c r="CQ76" s="8">
        <v>1</v>
      </c>
      <c r="CR76" s="8">
        <v>1</v>
      </c>
      <c r="CS76" s="8">
        <v>1</v>
      </c>
      <c r="CT76" s="8">
        <v>1</v>
      </c>
      <c r="CU76" s="176">
        <v>1699877.0519999997</v>
      </c>
      <c r="CV76" s="26">
        <f aca="true" t="shared" si="86" ref="CV76:CV139">(CU76-CG76)/CU76</f>
        <v>1</v>
      </c>
      <c r="CW76" s="182">
        <v>1</v>
      </c>
      <c r="CX76" s="182">
        <v>1</v>
      </c>
      <c r="CY76" s="182">
        <f aca="true" t="shared" si="87" ref="CY76:CY139">(CZ76-DA76)/CZ76</f>
        <v>1</v>
      </c>
      <c r="CZ76" s="187">
        <v>123819.34799999998</v>
      </c>
      <c r="DA76" s="187">
        <v>0</v>
      </c>
      <c r="DB76" s="187">
        <v>765887.148</v>
      </c>
      <c r="DC76" s="8">
        <v>1.0000000026113507</v>
      </c>
      <c r="DD76" s="100">
        <v>123819.34799999998</v>
      </c>
      <c r="DE76" s="100">
        <v>0</v>
      </c>
      <c r="DF76" s="182">
        <v>1</v>
      </c>
      <c r="DG76" s="182">
        <v>1</v>
      </c>
      <c r="DH76" s="182">
        <v>1</v>
      </c>
      <c r="DI76" s="182">
        <v>1</v>
      </c>
      <c r="DJ76" s="182">
        <v>1</v>
      </c>
      <c r="DK76" s="182">
        <v>1</v>
      </c>
      <c r="DL76" s="182">
        <v>1</v>
      </c>
      <c r="DM76" s="8">
        <v>1</v>
      </c>
      <c r="DN76" s="26">
        <f t="shared" si="78"/>
        <v>1</v>
      </c>
      <c r="DO76" s="199">
        <v>2612000.172</v>
      </c>
      <c r="DP76" s="187">
        <f t="shared" si="72"/>
        <v>0</v>
      </c>
      <c r="DQ76" s="238">
        <v>1</v>
      </c>
      <c r="DR76" s="238" t="e">
        <f t="shared" si="79"/>
        <v>#DIV/0!</v>
      </c>
      <c r="DS76" s="223"/>
      <c r="DT76" s="187"/>
      <c r="DU76" s="238" t="e">
        <f t="shared" si="80"/>
        <v>#DIV/0!</v>
      </c>
      <c r="DV76" s="229"/>
      <c r="DW76" s="187">
        <v>0</v>
      </c>
      <c r="DX76" s="238">
        <v>1</v>
      </c>
      <c r="DY76" s="238"/>
      <c r="DZ76" s="238"/>
      <c r="EA76" s="238"/>
      <c r="EB76" s="238"/>
      <c r="EC76" s="238"/>
      <c r="ED76" s="187">
        <v>0</v>
      </c>
      <c r="EE76" s="187">
        <v>0</v>
      </c>
      <c r="EF76" s="238"/>
      <c r="EG76" s="187">
        <v>0</v>
      </c>
      <c r="EH76" s="187">
        <v>614002.056</v>
      </c>
      <c r="EI76" s="187">
        <v>320157.744</v>
      </c>
      <c r="EJ76" s="238">
        <f t="shared" si="81"/>
        <v>1</v>
      </c>
      <c r="EK76" s="187">
        <v>0</v>
      </c>
      <c r="EL76" s="187">
        <v>249497.61599999998</v>
      </c>
      <c r="EM76" s="26">
        <f>(EL76-EN76)/EL76</f>
        <v>1</v>
      </c>
      <c r="EN76" s="187">
        <v>0</v>
      </c>
      <c r="EO76" s="238">
        <f t="shared" si="82"/>
        <v>1</v>
      </c>
      <c r="EP76" s="187">
        <f t="shared" si="74"/>
        <v>0</v>
      </c>
      <c r="EQ76" s="187">
        <v>6229580.327999999</v>
      </c>
      <c r="ER76" s="238" t="e">
        <f t="shared" si="73"/>
        <v>#DIV/0!</v>
      </c>
      <c r="ES76" s="238">
        <f t="shared" si="73"/>
        <v>1</v>
      </c>
      <c r="ET76" s="187"/>
      <c r="EU76" s="187">
        <v>295730.268</v>
      </c>
      <c r="EV76" s="187">
        <v>201245.47199999998</v>
      </c>
      <c r="EW76" s="238">
        <f t="shared" si="83"/>
        <v>1</v>
      </c>
      <c r="EX76" s="187"/>
      <c r="EY76" s="187">
        <v>908735.088</v>
      </c>
      <c r="EZ76" s="251">
        <f t="shared" si="75"/>
        <v>1</v>
      </c>
      <c r="FA76" s="187"/>
      <c r="FB76" s="187">
        <v>2023679.676</v>
      </c>
      <c r="FC76" s="238">
        <f>(FB76-FD76)/FB76</f>
        <v>1</v>
      </c>
      <c r="FD76" s="187"/>
      <c r="FE76" s="26" t="s">
        <v>0</v>
      </c>
      <c r="FF76" s="26"/>
      <c r="FG76" s="26"/>
      <c r="FH76" s="26">
        <f t="shared" si="76"/>
        <v>1</v>
      </c>
      <c r="FI76" s="187"/>
      <c r="FJ76" s="187">
        <v>368766.924</v>
      </c>
      <c r="FK76" s="26"/>
      <c r="FL76" s="26"/>
      <c r="FM76" s="26"/>
      <c r="FN76" s="26" t="e">
        <f t="shared" si="71"/>
        <v>#DIV/0!</v>
      </c>
      <c r="FO76" s="187"/>
      <c r="FP76" s="187"/>
      <c r="FQ76" s="26" t="e">
        <f aca="true" t="shared" si="88" ref="FQ76:FQ139">(FS76-FR76)/FS76</f>
        <v>#DIV/0!</v>
      </c>
      <c r="FR76" s="187">
        <f t="shared" si="77"/>
        <v>0</v>
      </c>
      <c r="FS76" s="187"/>
      <c r="FT76" s="238" t="e">
        <f t="shared" si="84"/>
        <v>#DIV/0!</v>
      </c>
      <c r="FU76" s="187">
        <v>0</v>
      </c>
      <c r="FV76" s="187">
        <v>0</v>
      </c>
      <c r="FW76" s="238"/>
      <c r="FX76" s="238"/>
      <c r="FY76" s="26" t="e">
        <f t="shared" si="58"/>
        <v>#DIV/0!</v>
      </c>
      <c r="FZ76" s="187"/>
      <c r="GA76" s="187">
        <v>0</v>
      </c>
      <c r="GB76" s="187"/>
      <c r="GC76" s="26"/>
      <c r="GD76" s="100"/>
      <c r="GE76" s="100"/>
      <c r="GF76" s="26">
        <v>1</v>
      </c>
      <c r="GG76" s="26">
        <v>1</v>
      </c>
      <c r="GH76" s="26">
        <v>1</v>
      </c>
      <c r="GI76" s="26">
        <v>1</v>
      </c>
      <c r="GJ76" s="26">
        <v>1</v>
      </c>
      <c r="GK76" s="26">
        <v>1</v>
      </c>
      <c r="GL76" s="26">
        <v>1</v>
      </c>
      <c r="GM76" s="100"/>
      <c r="GN76" s="100"/>
      <c r="GO76" s="26" t="e">
        <f t="shared" si="85"/>
        <v>#DIV/0!</v>
      </c>
      <c r="GP76" s="100"/>
      <c r="GQ76" s="187"/>
      <c r="GR76" s="26"/>
      <c r="GS76" s="100"/>
      <c r="GT76" s="100"/>
      <c r="GU76" s="26"/>
      <c r="GV76" s="26"/>
      <c r="GW76" s="291"/>
      <c r="GX76" s="26"/>
      <c r="GY76" s="100"/>
      <c r="GZ76" s="291"/>
      <c r="HA76" s="26"/>
      <c r="HB76" s="100"/>
      <c r="HC76" s="26"/>
      <c r="HD76" s="26"/>
      <c r="HE76" s="26"/>
      <c r="HF76" s="26"/>
      <c r="HG76" s="26"/>
      <c r="HH76" s="26"/>
      <c r="HI76" s="26"/>
      <c r="HJ76" s="26" t="e">
        <f t="shared" si="70"/>
        <v>#DIV/0!</v>
      </c>
      <c r="HK76" s="187"/>
      <c r="HL76" s="187">
        <f t="shared" si="55"/>
        <v>0</v>
      </c>
      <c r="HM76" s="26"/>
      <c r="HN76" s="187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187"/>
      <c r="IA76" s="187"/>
      <c r="IB76" s="187"/>
      <c r="IC76" s="26"/>
      <c r="ID76" s="26"/>
      <c r="IE76" s="187"/>
      <c r="IF76" s="187"/>
      <c r="IG76" s="26"/>
      <c r="IH76" s="26"/>
      <c r="IJ76" s="187"/>
      <c r="IK76" s="26"/>
    </row>
    <row r="77" spans="1:245" ht="14.25" customHeight="1" hidden="1">
      <c r="A77" s="10" t="s">
        <v>68</v>
      </c>
      <c r="B77" s="153"/>
      <c r="C77" s="153" t="s">
        <v>0</v>
      </c>
      <c r="D77" s="1"/>
      <c r="E77" s="23" t="e">
        <f>(#REF!-C77)/#REF!</f>
        <v>#REF!</v>
      </c>
      <c r="F77" s="25" t="s">
        <v>0</v>
      </c>
      <c r="G77" s="1" t="s">
        <v>0</v>
      </c>
      <c r="H77" s="1" t="s">
        <v>0</v>
      </c>
      <c r="I77" s="1" t="s">
        <v>0</v>
      </c>
      <c r="J77" s="1" t="s">
        <v>0</v>
      </c>
      <c r="K77" s="1" t="s">
        <v>0</v>
      </c>
      <c r="L77" s="1" t="s">
        <v>0</v>
      </c>
      <c r="M77" s="1" t="s">
        <v>0</v>
      </c>
      <c r="N77" s="1" t="s">
        <v>0</v>
      </c>
      <c r="O77" s="1" t="s">
        <v>0</v>
      </c>
      <c r="P77" s="1" t="s">
        <v>0</v>
      </c>
      <c r="Q77" s="1" t="s">
        <v>0</v>
      </c>
      <c r="R77" s="1" t="s">
        <v>0</v>
      </c>
      <c r="S77" s="25">
        <v>0</v>
      </c>
      <c r="T77" s="1">
        <v>0</v>
      </c>
      <c r="U77" s="12">
        <v>0</v>
      </c>
      <c r="V77" s="100">
        <v>0</v>
      </c>
      <c r="W77" s="1" t="s">
        <v>0</v>
      </c>
      <c r="X77" s="1">
        <v>0</v>
      </c>
      <c r="Y77" s="1">
        <v>0</v>
      </c>
      <c r="Z77" s="1">
        <v>0</v>
      </c>
      <c r="AA77" s="12"/>
      <c r="AB77" s="100">
        <v>0</v>
      </c>
      <c r="AC77" s="1" t="s">
        <v>0</v>
      </c>
      <c r="AD77" s="1" t="s">
        <v>0</v>
      </c>
      <c r="AE77" s="1" t="s">
        <v>0</v>
      </c>
      <c r="AF77" s="1" t="s">
        <v>0</v>
      </c>
      <c r="AG77" s="1" t="e">
        <f t="shared" si="9"/>
        <v>#DIV/0!</v>
      </c>
      <c r="AH77" s="1">
        <v>0</v>
      </c>
      <c r="AI77" s="12"/>
      <c r="AJ77" s="12">
        <v>0</v>
      </c>
      <c r="AK77" s="1" t="s">
        <v>0</v>
      </c>
      <c r="AL77" s="147">
        <v>0</v>
      </c>
      <c r="AM77" s="147">
        <v>0</v>
      </c>
      <c r="AN77" s="1">
        <v>0</v>
      </c>
      <c r="AO77" s="1">
        <v>0</v>
      </c>
      <c r="AP77" s="1" t="s">
        <v>0</v>
      </c>
      <c r="AQ77" s="1">
        <v>1</v>
      </c>
      <c r="AR77" s="1">
        <v>1</v>
      </c>
      <c r="AS77" s="12">
        <v>366953.88</v>
      </c>
      <c r="AT77" s="12">
        <v>0</v>
      </c>
      <c r="AU77" s="1">
        <v>1</v>
      </c>
      <c r="AV77" s="1">
        <v>1</v>
      </c>
      <c r="AW77" s="12">
        <v>765534.84</v>
      </c>
      <c r="AX77" s="12">
        <f t="shared" si="56"/>
        <v>0</v>
      </c>
      <c r="AY77" s="23">
        <v>1</v>
      </c>
      <c r="AZ77" s="1">
        <v>1</v>
      </c>
      <c r="BA77" s="12">
        <v>444355.62</v>
      </c>
      <c r="BB77" s="12">
        <v>0</v>
      </c>
      <c r="BC77" s="1">
        <f aca="true" t="shared" si="89" ref="BC77:BC140">(BA77-BB77)/BA77</f>
        <v>1</v>
      </c>
      <c r="BD77" s="1">
        <v>1</v>
      </c>
      <c r="BE77" s="147">
        <v>1</v>
      </c>
      <c r="BF77" s="1">
        <v>1</v>
      </c>
      <c r="BG77" s="1">
        <v>1</v>
      </c>
      <c r="BH77" s="1" t="s">
        <v>0</v>
      </c>
      <c r="BI77" s="147" t="s">
        <v>0</v>
      </c>
      <c r="BJ77" s="1" t="s">
        <v>0</v>
      </c>
      <c r="BK77" s="1" t="s">
        <v>0</v>
      </c>
      <c r="BL77" s="1" t="s">
        <v>0</v>
      </c>
      <c r="BM77" s="1" t="s">
        <v>0</v>
      </c>
      <c r="BN77" s="1" t="s">
        <v>0</v>
      </c>
      <c r="BO77" s="1">
        <v>1.000000001960846</v>
      </c>
      <c r="BP77" s="12">
        <v>2039935.9559999998</v>
      </c>
      <c r="BQ77" s="12">
        <v>0</v>
      </c>
      <c r="BR77" s="23">
        <v>1</v>
      </c>
      <c r="BS77" s="1" t="s">
        <v>0</v>
      </c>
      <c r="BT77" s="1" t="s">
        <v>0</v>
      </c>
      <c r="BU77" s="1" t="s">
        <v>0</v>
      </c>
      <c r="BV77" s="1" t="s">
        <v>0</v>
      </c>
      <c r="BW77" s="1" t="s">
        <v>0</v>
      </c>
      <c r="BX77" s="1" t="s">
        <v>0</v>
      </c>
      <c r="BY77" s="1" t="s">
        <v>0</v>
      </c>
      <c r="BZ77" s="1" t="s">
        <v>0</v>
      </c>
      <c r="CA77" s="1" t="s">
        <v>0</v>
      </c>
      <c r="CB77" s="12" t="e">
        <f>#REF!+C77+AX77+BQ77</f>
        <v>#REF!</v>
      </c>
      <c r="CC77" s="1" t="s">
        <v>0</v>
      </c>
      <c r="CD77" s="1" t="s">
        <v>0</v>
      </c>
      <c r="CE77" s="148" t="s">
        <v>0</v>
      </c>
      <c r="CF77" s="23" t="s">
        <v>0</v>
      </c>
      <c r="CG77" s="100"/>
      <c r="CH77" s="100"/>
      <c r="CI77" s="8" t="s">
        <v>0</v>
      </c>
      <c r="CJ77" s="8" t="s">
        <v>0</v>
      </c>
      <c r="CK77" s="8" t="s">
        <v>0</v>
      </c>
      <c r="CL77" s="8" t="s">
        <v>0</v>
      </c>
      <c r="CM77" s="8" t="s">
        <v>0</v>
      </c>
      <c r="CN77" s="8" t="s">
        <v>0</v>
      </c>
      <c r="CO77" s="8" t="s">
        <v>0</v>
      </c>
      <c r="CP77" s="8">
        <v>1</v>
      </c>
      <c r="CQ77" s="8">
        <v>1</v>
      </c>
      <c r="CR77" s="8">
        <v>1</v>
      </c>
      <c r="CS77" s="8">
        <v>1</v>
      </c>
      <c r="CT77" s="8">
        <v>1</v>
      </c>
      <c r="CU77" s="176"/>
      <c r="CV77" s="26" t="e">
        <f t="shared" si="86"/>
        <v>#DIV/0!</v>
      </c>
      <c r="CW77" s="182" t="s">
        <v>0</v>
      </c>
      <c r="CX77" s="182" t="s">
        <v>0</v>
      </c>
      <c r="CY77" s="182" t="e">
        <f t="shared" si="87"/>
        <v>#DIV/0!</v>
      </c>
      <c r="CZ77" s="187">
        <v>0</v>
      </c>
      <c r="DA77" s="187">
        <v>0</v>
      </c>
      <c r="DB77" s="187">
        <v>0</v>
      </c>
      <c r="DC77" s="8" t="s">
        <v>0</v>
      </c>
      <c r="DD77" s="100">
        <v>0</v>
      </c>
      <c r="DE77" s="100">
        <v>0</v>
      </c>
      <c r="DF77" s="182" t="s">
        <v>0</v>
      </c>
      <c r="DG77" s="182" t="s">
        <v>0</v>
      </c>
      <c r="DH77" s="182" t="s">
        <v>0</v>
      </c>
      <c r="DI77" s="182" t="s">
        <v>0</v>
      </c>
      <c r="DJ77" s="182" t="s">
        <v>0</v>
      </c>
      <c r="DK77" s="182" t="s">
        <v>0</v>
      </c>
      <c r="DL77" s="182" t="s">
        <v>0</v>
      </c>
      <c r="DM77" s="8" t="s">
        <v>0</v>
      </c>
      <c r="DN77" s="26"/>
      <c r="DO77" s="199">
        <v>0</v>
      </c>
      <c r="DP77" s="187">
        <f t="shared" si="72"/>
        <v>0</v>
      </c>
      <c r="DQ77" s="238" t="s">
        <v>0</v>
      </c>
      <c r="DR77" s="238" t="e">
        <f t="shared" si="79"/>
        <v>#DIV/0!</v>
      </c>
      <c r="DS77" s="223"/>
      <c r="DT77" s="187"/>
      <c r="DU77" s="238" t="e">
        <f t="shared" si="80"/>
        <v>#DIV/0!</v>
      </c>
      <c r="DV77" s="229"/>
      <c r="DW77" s="187">
        <v>0</v>
      </c>
      <c r="DX77" s="238" t="s">
        <v>0</v>
      </c>
      <c r="DY77" s="238"/>
      <c r="DZ77" s="238"/>
      <c r="EA77" s="238"/>
      <c r="EB77" s="238"/>
      <c r="EC77" s="238"/>
      <c r="ED77" s="187">
        <v>0</v>
      </c>
      <c r="EE77" s="187">
        <v>0</v>
      </c>
      <c r="EF77" s="238"/>
      <c r="EG77" s="187">
        <v>0</v>
      </c>
      <c r="EH77" s="187">
        <v>0</v>
      </c>
      <c r="EI77" s="187">
        <v>0</v>
      </c>
      <c r="EJ77" s="238"/>
      <c r="EK77" s="187">
        <v>0</v>
      </c>
      <c r="EL77" s="187">
        <v>0</v>
      </c>
      <c r="EM77" s="26"/>
      <c r="EN77" s="187">
        <v>0</v>
      </c>
      <c r="EO77" s="238" t="e">
        <f t="shared" si="82"/>
        <v>#DIV/0!</v>
      </c>
      <c r="EP77" s="187">
        <f t="shared" si="74"/>
        <v>0</v>
      </c>
      <c r="EQ77" s="187">
        <v>0</v>
      </c>
      <c r="ER77" s="238" t="e">
        <f t="shared" si="73"/>
        <v>#DIV/0!</v>
      </c>
      <c r="ES77" s="238" t="e">
        <f t="shared" si="73"/>
        <v>#DIV/0!</v>
      </c>
      <c r="ET77" s="187"/>
      <c r="EU77" s="187">
        <v>0</v>
      </c>
      <c r="EV77" s="187">
        <v>0</v>
      </c>
      <c r="EW77" s="238"/>
      <c r="EX77" s="187"/>
      <c r="EY77" s="187">
        <v>0</v>
      </c>
      <c r="EZ77" s="251" t="e">
        <f t="shared" si="75"/>
        <v>#DIV/0!</v>
      </c>
      <c r="FA77" s="187"/>
      <c r="FB77" s="187">
        <v>0</v>
      </c>
      <c r="FC77" s="238"/>
      <c r="FD77" s="187"/>
      <c r="FE77" s="26">
        <v>1</v>
      </c>
      <c r="FF77" s="26"/>
      <c r="FG77" s="26"/>
      <c r="FH77" s="26" t="e">
        <f t="shared" si="76"/>
        <v>#DIV/0!</v>
      </c>
      <c r="FI77" s="187"/>
      <c r="FJ77" s="187">
        <v>0</v>
      </c>
      <c r="FK77" s="26"/>
      <c r="FL77" s="26"/>
      <c r="FM77" s="26"/>
      <c r="FN77" s="26" t="e">
        <f t="shared" si="71"/>
        <v>#DIV/0!</v>
      </c>
      <c r="FO77" s="187"/>
      <c r="FP77" s="187"/>
      <c r="FQ77" s="26" t="e">
        <f t="shared" si="88"/>
        <v>#DIV/0!</v>
      </c>
      <c r="FR77" s="187">
        <f t="shared" si="77"/>
        <v>0</v>
      </c>
      <c r="FS77" s="187"/>
      <c r="FT77" s="238" t="e">
        <f t="shared" si="84"/>
        <v>#DIV/0!</v>
      </c>
      <c r="FU77" s="187">
        <v>0</v>
      </c>
      <c r="FV77" s="187">
        <v>0</v>
      </c>
      <c r="FW77" s="238"/>
      <c r="FX77" s="238"/>
      <c r="FY77" s="26" t="e">
        <f t="shared" si="58"/>
        <v>#DIV/0!</v>
      </c>
      <c r="FZ77" s="187"/>
      <c r="GA77" s="187">
        <v>0</v>
      </c>
      <c r="GB77" s="187"/>
      <c r="GC77" s="26"/>
      <c r="GD77" s="100"/>
      <c r="GE77" s="100"/>
      <c r="GF77" s="26" t="s">
        <v>0</v>
      </c>
      <c r="GG77" s="26" t="s">
        <v>0</v>
      </c>
      <c r="GH77" s="26" t="s">
        <v>0</v>
      </c>
      <c r="GI77" s="26" t="s">
        <v>0</v>
      </c>
      <c r="GJ77" s="26" t="s">
        <v>0</v>
      </c>
      <c r="GK77" s="26" t="s">
        <v>0</v>
      </c>
      <c r="GL77" s="26" t="s">
        <v>0</v>
      </c>
      <c r="GM77" s="100"/>
      <c r="GN77" s="100"/>
      <c r="GO77" s="26" t="e">
        <f t="shared" si="85"/>
        <v>#DIV/0!</v>
      </c>
      <c r="GP77" s="100"/>
      <c r="GQ77" s="187"/>
      <c r="GR77" s="26"/>
      <c r="GS77" s="100"/>
      <c r="GT77" s="100"/>
      <c r="GU77" s="26"/>
      <c r="GV77" s="26"/>
      <c r="GW77" s="291"/>
      <c r="GX77" s="26"/>
      <c r="GY77" s="100"/>
      <c r="GZ77" s="291"/>
      <c r="HA77" s="26"/>
      <c r="HB77" s="100"/>
      <c r="HC77" s="26"/>
      <c r="HD77" s="26"/>
      <c r="HE77" s="26"/>
      <c r="HF77" s="26"/>
      <c r="HG77" s="26"/>
      <c r="HH77" s="26"/>
      <c r="HI77" s="26"/>
      <c r="HJ77" s="26" t="e">
        <f t="shared" si="70"/>
        <v>#DIV/0!</v>
      </c>
      <c r="HK77" s="187"/>
      <c r="HL77" s="187">
        <f t="shared" si="55"/>
        <v>0</v>
      </c>
      <c r="HM77" s="26"/>
      <c r="HN77" s="187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187"/>
      <c r="IA77" s="187"/>
      <c r="IB77" s="187"/>
      <c r="IC77" s="26"/>
      <c r="ID77" s="26"/>
      <c r="IE77" s="187"/>
      <c r="IF77" s="187"/>
      <c r="IG77" s="26"/>
      <c r="IH77" s="26"/>
      <c r="IJ77" s="187"/>
      <c r="IK77" s="26"/>
    </row>
    <row r="78" spans="1:245" ht="14.25" customHeight="1" hidden="1">
      <c r="A78" s="10" t="s">
        <v>69</v>
      </c>
      <c r="B78" s="153"/>
      <c r="C78" s="153" t="s">
        <v>0</v>
      </c>
      <c r="D78" s="1"/>
      <c r="E78" s="23" t="e">
        <f>(#REF!-C78)/#REF!</f>
        <v>#REF!</v>
      </c>
      <c r="F78" s="25" t="s">
        <v>0</v>
      </c>
      <c r="G78" s="1" t="s">
        <v>0</v>
      </c>
      <c r="H78" s="1" t="s">
        <v>0</v>
      </c>
      <c r="I78" s="1" t="s">
        <v>0</v>
      </c>
      <c r="J78" s="1" t="s">
        <v>0</v>
      </c>
      <c r="K78" s="1" t="s">
        <v>0</v>
      </c>
      <c r="L78" s="1" t="s">
        <v>0</v>
      </c>
      <c r="M78" s="1" t="s">
        <v>0</v>
      </c>
      <c r="N78" s="1" t="s">
        <v>0</v>
      </c>
      <c r="O78" s="1" t="s">
        <v>0</v>
      </c>
      <c r="P78" s="1" t="s">
        <v>0</v>
      </c>
      <c r="Q78" s="1" t="s">
        <v>0</v>
      </c>
      <c r="R78" s="1" t="s">
        <v>0</v>
      </c>
      <c r="S78" s="25">
        <v>0</v>
      </c>
      <c r="T78" s="1">
        <v>0</v>
      </c>
      <c r="U78" s="12">
        <v>0</v>
      </c>
      <c r="V78" s="100">
        <v>0</v>
      </c>
      <c r="W78" s="1" t="s">
        <v>0</v>
      </c>
      <c r="X78" s="1">
        <v>0</v>
      </c>
      <c r="Y78" s="1">
        <v>0</v>
      </c>
      <c r="Z78" s="1">
        <v>0</v>
      </c>
      <c r="AA78" s="12"/>
      <c r="AB78" s="100">
        <v>0</v>
      </c>
      <c r="AC78" s="1" t="s">
        <v>0</v>
      </c>
      <c r="AD78" s="1" t="s">
        <v>0</v>
      </c>
      <c r="AE78" s="1" t="s">
        <v>0</v>
      </c>
      <c r="AF78" s="1" t="s">
        <v>0</v>
      </c>
      <c r="AG78" s="1" t="e">
        <f t="shared" si="9"/>
        <v>#DIV/0!</v>
      </c>
      <c r="AH78" s="1">
        <v>0</v>
      </c>
      <c r="AI78" s="12"/>
      <c r="AJ78" s="12">
        <v>0</v>
      </c>
      <c r="AK78" s="1" t="s">
        <v>0</v>
      </c>
      <c r="AL78" s="147">
        <v>0</v>
      </c>
      <c r="AM78" s="147">
        <v>0</v>
      </c>
      <c r="AN78" s="1">
        <v>0</v>
      </c>
      <c r="AO78" s="1">
        <v>0</v>
      </c>
      <c r="AP78" s="1" t="s">
        <v>0</v>
      </c>
      <c r="AQ78" s="1">
        <v>1</v>
      </c>
      <c r="AR78" s="1">
        <v>0.9999999977007107</v>
      </c>
      <c r="AS78" s="12">
        <v>869833.992</v>
      </c>
      <c r="AT78" s="12">
        <v>0</v>
      </c>
      <c r="AU78" s="1">
        <v>1</v>
      </c>
      <c r="AV78" s="1">
        <v>0.9999999971409302</v>
      </c>
      <c r="AW78" s="12">
        <v>2098584.576</v>
      </c>
      <c r="AX78" s="12">
        <f t="shared" si="56"/>
        <v>0</v>
      </c>
      <c r="AY78" s="23">
        <v>1</v>
      </c>
      <c r="AZ78" s="1">
        <v>0.9999999979320272</v>
      </c>
      <c r="BA78" s="12">
        <v>967130.7119999999</v>
      </c>
      <c r="BB78" s="12">
        <v>0.001999999978579581</v>
      </c>
      <c r="BC78" s="1">
        <f t="shared" si="89"/>
        <v>0.9999999979320272</v>
      </c>
      <c r="BD78" s="1">
        <v>0.9999999979320272</v>
      </c>
      <c r="BE78" s="147">
        <v>1</v>
      </c>
      <c r="BF78" s="1">
        <v>1</v>
      </c>
      <c r="BG78" s="1">
        <v>1</v>
      </c>
      <c r="BH78" s="1">
        <v>1</v>
      </c>
      <c r="BI78" s="147">
        <v>1</v>
      </c>
      <c r="BJ78" s="1">
        <v>1</v>
      </c>
      <c r="BK78" s="1">
        <v>1</v>
      </c>
      <c r="BL78" s="1">
        <v>1</v>
      </c>
      <c r="BM78" s="1">
        <v>1</v>
      </c>
      <c r="BN78" s="1">
        <v>1</v>
      </c>
      <c r="BO78" s="1">
        <v>0.9999999996490032</v>
      </c>
      <c r="BP78" s="12">
        <v>17094184.632000003</v>
      </c>
      <c r="BQ78" s="12">
        <v>0.001999999978579581</v>
      </c>
      <c r="BR78" s="23">
        <v>0.9999999998830011</v>
      </c>
      <c r="BS78" s="1">
        <v>1</v>
      </c>
      <c r="BT78" s="1">
        <v>1</v>
      </c>
      <c r="BU78" s="1">
        <v>1</v>
      </c>
      <c r="BV78" s="1">
        <v>1</v>
      </c>
      <c r="BW78" s="1">
        <v>1</v>
      </c>
      <c r="BX78" s="1">
        <v>1</v>
      </c>
      <c r="BY78" s="1">
        <v>1</v>
      </c>
      <c r="BZ78" s="1">
        <v>1</v>
      </c>
      <c r="CA78" s="1">
        <v>1</v>
      </c>
      <c r="CB78" s="12" t="e">
        <f>#REF!+C78+AX78+BQ78</f>
        <v>#REF!</v>
      </c>
      <c r="CC78" s="1">
        <v>1</v>
      </c>
      <c r="CD78" s="1">
        <v>1</v>
      </c>
      <c r="CE78" s="148">
        <v>1</v>
      </c>
      <c r="CF78" s="23">
        <v>1</v>
      </c>
      <c r="CG78" s="100"/>
      <c r="CH78" s="100"/>
      <c r="CI78" s="8">
        <v>1</v>
      </c>
      <c r="CJ78" s="8">
        <v>1</v>
      </c>
      <c r="CK78" s="8">
        <v>1</v>
      </c>
      <c r="CL78" s="8">
        <v>1</v>
      </c>
      <c r="CM78" s="8">
        <v>1</v>
      </c>
      <c r="CN78" s="8">
        <v>1</v>
      </c>
      <c r="CO78" s="8">
        <v>1</v>
      </c>
      <c r="CP78" s="8">
        <v>1</v>
      </c>
      <c r="CQ78" s="8">
        <v>1</v>
      </c>
      <c r="CR78" s="8">
        <v>1</v>
      </c>
      <c r="CS78" s="8">
        <v>1</v>
      </c>
      <c r="CT78" s="8">
        <v>1</v>
      </c>
      <c r="CU78" s="176">
        <v>12107830.284</v>
      </c>
      <c r="CV78" s="26">
        <f t="shared" si="86"/>
        <v>1</v>
      </c>
      <c r="CW78" s="182">
        <v>1</v>
      </c>
      <c r="CX78" s="182">
        <v>1</v>
      </c>
      <c r="CY78" s="182">
        <f t="shared" si="87"/>
        <v>1</v>
      </c>
      <c r="CZ78" s="187">
        <v>2908533.48</v>
      </c>
      <c r="DA78" s="187">
        <v>0</v>
      </c>
      <c r="DB78" s="187">
        <v>5357920.464</v>
      </c>
      <c r="DC78" s="8">
        <v>0.9999999992534417</v>
      </c>
      <c r="DD78" s="100">
        <v>2908533.48</v>
      </c>
      <c r="DE78" s="100">
        <v>0</v>
      </c>
      <c r="DF78" s="182">
        <v>1</v>
      </c>
      <c r="DG78" s="182">
        <v>1</v>
      </c>
      <c r="DH78" s="182">
        <v>1</v>
      </c>
      <c r="DI78" s="182">
        <v>1</v>
      </c>
      <c r="DJ78" s="182">
        <v>1</v>
      </c>
      <c r="DK78" s="182">
        <v>1</v>
      </c>
      <c r="DL78" s="182">
        <v>1</v>
      </c>
      <c r="DM78" s="8">
        <v>1</v>
      </c>
      <c r="DN78" s="26">
        <f t="shared" si="78"/>
        <v>1</v>
      </c>
      <c r="DO78" s="199">
        <v>41095217.35199999</v>
      </c>
      <c r="DP78" s="187">
        <f t="shared" si="72"/>
        <v>0</v>
      </c>
      <c r="DQ78" s="238">
        <v>1</v>
      </c>
      <c r="DR78" s="238" t="e">
        <f t="shared" si="79"/>
        <v>#DIV/0!</v>
      </c>
      <c r="DS78" s="223"/>
      <c r="DT78" s="187"/>
      <c r="DU78" s="238" t="e">
        <f t="shared" si="80"/>
        <v>#DIV/0!</v>
      </c>
      <c r="DV78" s="229"/>
      <c r="DW78" s="187">
        <v>0</v>
      </c>
      <c r="DX78" s="238">
        <v>1</v>
      </c>
      <c r="DY78" s="238"/>
      <c r="DZ78" s="238"/>
      <c r="EA78" s="238"/>
      <c r="EB78" s="238"/>
      <c r="EC78" s="238"/>
      <c r="ED78" s="187">
        <v>0</v>
      </c>
      <c r="EE78" s="187">
        <v>0</v>
      </c>
      <c r="EF78" s="238"/>
      <c r="EG78" s="187">
        <v>0</v>
      </c>
      <c r="EH78" s="187">
        <v>5496076.836</v>
      </c>
      <c r="EI78" s="187">
        <v>4988734.128</v>
      </c>
      <c r="EJ78" s="238">
        <f t="shared" si="81"/>
        <v>1</v>
      </c>
      <c r="EK78" s="187">
        <v>0</v>
      </c>
      <c r="EL78" s="187">
        <v>3980530.968</v>
      </c>
      <c r="EM78" s="26">
        <f aca="true" t="shared" si="90" ref="EM78:EM84">(EL78-EN78)/EL78</f>
        <v>1</v>
      </c>
      <c r="EN78" s="187">
        <v>0</v>
      </c>
      <c r="EO78" s="238">
        <f t="shared" si="82"/>
        <v>1</v>
      </c>
      <c r="EP78" s="187">
        <f t="shared" si="74"/>
        <v>0</v>
      </c>
      <c r="EQ78" s="187">
        <v>51020231.1</v>
      </c>
      <c r="ER78" s="238" t="e">
        <f t="shared" si="73"/>
        <v>#DIV/0!</v>
      </c>
      <c r="ES78" s="238">
        <f t="shared" si="73"/>
        <v>1</v>
      </c>
      <c r="ET78" s="187"/>
      <c r="EU78" s="187">
        <v>4618824.972</v>
      </c>
      <c r="EV78" s="187">
        <v>4357951.32</v>
      </c>
      <c r="EW78" s="238">
        <f t="shared" si="83"/>
        <v>1</v>
      </c>
      <c r="EX78" s="187"/>
      <c r="EY78" s="187">
        <v>6407763.816</v>
      </c>
      <c r="EZ78" s="251">
        <f t="shared" si="75"/>
        <v>1</v>
      </c>
      <c r="FA78" s="187"/>
      <c r="FB78" s="187">
        <v>5913072.852</v>
      </c>
      <c r="FC78" s="238">
        <f aca="true" t="shared" si="91" ref="FC78:FC84">(FB78-FD78)/FB78</f>
        <v>1</v>
      </c>
      <c r="FD78" s="187"/>
      <c r="FE78" s="26">
        <v>1</v>
      </c>
      <c r="FF78" s="26"/>
      <c r="FG78" s="26"/>
      <c r="FH78" s="26">
        <f t="shared" si="76"/>
        <v>1</v>
      </c>
      <c r="FI78" s="187"/>
      <c r="FJ78" s="187">
        <v>2343329.832</v>
      </c>
      <c r="FK78" s="26"/>
      <c r="FL78" s="26"/>
      <c r="FM78" s="26"/>
      <c r="FN78" s="26" t="e">
        <f t="shared" si="71"/>
        <v>#DIV/0!</v>
      </c>
      <c r="FO78" s="187"/>
      <c r="FP78" s="187"/>
      <c r="FQ78" s="26" t="e">
        <f t="shared" si="88"/>
        <v>#DIV/0!</v>
      </c>
      <c r="FR78" s="187">
        <f t="shared" si="77"/>
        <v>0</v>
      </c>
      <c r="FS78" s="187"/>
      <c r="FT78" s="238" t="e">
        <f t="shared" si="84"/>
        <v>#DIV/0!</v>
      </c>
      <c r="FU78" s="187">
        <v>0</v>
      </c>
      <c r="FV78" s="187">
        <v>0</v>
      </c>
      <c r="FW78" s="238"/>
      <c r="FX78" s="238"/>
      <c r="FY78" s="26" t="e">
        <f t="shared" si="58"/>
        <v>#DIV/0!</v>
      </c>
      <c r="FZ78" s="187"/>
      <c r="GA78" s="187">
        <v>0</v>
      </c>
      <c r="GB78" s="187"/>
      <c r="GC78" s="26"/>
      <c r="GD78" s="100"/>
      <c r="GE78" s="100"/>
      <c r="GF78" s="26">
        <v>1</v>
      </c>
      <c r="GG78" s="26">
        <v>1</v>
      </c>
      <c r="GH78" s="26">
        <v>1</v>
      </c>
      <c r="GI78" s="26">
        <v>1</v>
      </c>
      <c r="GJ78" s="26">
        <v>1</v>
      </c>
      <c r="GK78" s="26">
        <v>1</v>
      </c>
      <c r="GL78" s="26">
        <v>1</v>
      </c>
      <c r="GM78" s="100"/>
      <c r="GN78" s="100"/>
      <c r="GO78" s="26" t="e">
        <f t="shared" si="85"/>
        <v>#DIV/0!</v>
      </c>
      <c r="GP78" s="100"/>
      <c r="GQ78" s="187"/>
      <c r="GR78" s="26"/>
      <c r="GS78" s="100"/>
      <c r="GT78" s="100"/>
      <c r="GU78" s="26"/>
      <c r="GV78" s="26"/>
      <c r="GW78" s="291"/>
      <c r="GX78" s="26"/>
      <c r="GY78" s="100"/>
      <c r="GZ78" s="291"/>
      <c r="HA78" s="26"/>
      <c r="HB78" s="100"/>
      <c r="HC78" s="26"/>
      <c r="HD78" s="26"/>
      <c r="HE78" s="26"/>
      <c r="HF78" s="26"/>
      <c r="HG78" s="26"/>
      <c r="HH78" s="26"/>
      <c r="HI78" s="26"/>
      <c r="HJ78" s="26" t="e">
        <f t="shared" si="70"/>
        <v>#DIV/0!</v>
      </c>
      <c r="HK78" s="187"/>
      <c r="HL78" s="187">
        <f t="shared" si="55"/>
        <v>0</v>
      </c>
      <c r="HM78" s="26"/>
      <c r="HN78" s="187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187"/>
      <c r="IA78" s="187"/>
      <c r="IB78" s="187"/>
      <c r="IC78" s="26"/>
      <c r="ID78" s="26"/>
      <c r="IE78" s="187"/>
      <c r="IF78" s="187"/>
      <c r="IG78" s="26"/>
      <c r="IH78" s="26"/>
      <c r="IJ78" s="187"/>
      <c r="IK78" s="26"/>
    </row>
    <row r="79" spans="1:245" ht="14.25" customHeight="1" hidden="1">
      <c r="A79" s="10" t="s">
        <v>67</v>
      </c>
      <c r="B79" s="153"/>
      <c r="C79" s="153" t="s">
        <v>0</v>
      </c>
      <c r="D79" s="1" t="s">
        <v>0</v>
      </c>
      <c r="E79" s="23" t="e">
        <f>(#REF!-C79)/#REF!</f>
        <v>#REF!</v>
      </c>
      <c r="F79" s="25" t="s">
        <v>0</v>
      </c>
      <c r="G79" s="1" t="s">
        <v>0</v>
      </c>
      <c r="H79" s="1" t="s">
        <v>0</v>
      </c>
      <c r="I79" s="1" t="s">
        <v>0</v>
      </c>
      <c r="J79" s="1" t="s">
        <v>0</v>
      </c>
      <c r="K79" s="1" t="s">
        <v>0</v>
      </c>
      <c r="L79" s="1" t="s">
        <v>0</v>
      </c>
      <c r="M79" s="1" t="s">
        <v>0</v>
      </c>
      <c r="N79" s="1" t="s">
        <v>0</v>
      </c>
      <c r="O79" s="1" t="s">
        <v>0</v>
      </c>
      <c r="P79" s="1" t="s">
        <v>0</v>
      </c>
      <c r="Q79" s="1" t="s">
        <v>0</v>
      </c>
      <c r="R79" s="1" t="s">
        <v>0</v>
      </c>
      <c r="S79" s="25">
        <v>0</v>
      </c>
      <c r="T79" s="1">
        <v>0</v>
      </c>
      <c r="U79" s="12">
        <v>0</v>
      </c>
      <c r="V79" s="100">
        <v>0</v>
      </c>
      <c r="W79" s="1" t="s">
        <v>0</v>
      </c>
      <c r="X79" s="1">
        <v>0</v>
      </c>
      <c r="Y79" s="1">
        <v>0</v>
      </c>
      <c r="Z79" s="1">
        <v>0</v>
      </c>
      <c r="AA79" s="12"/>
      <c r="AB79" s="100">
        <v>0</v>
      </c>
      <c r="AC79" s="1" t="s">
        <v>0</v>
      </c>
      <c r="AD79" s="1" t="s">
        <v>0</v>
      </c>
      <c r="AE79" s="1" t="s">
        <v>0</v>
      </c>
      <c r="AF79" s="1" t="s">
        <v>0</v>
      </c>
      <c r="AG79" s="1" t="e">
        <f aca="true" t="shared" si="92" ref="AG79:AG114">(AA79-AB79)/AA79</f>
        <v>#DIV/0!</v>
      </c>
      <c r="AH79" s="1">
        <v>0</v>
      </c>
      <c r="AI79" s="12"/>
      <c r="AJ79" s="12">
        <v>0</v>
      </c>
      <c r="AK79" s="1" t="s">
        <v>0</v>
      </c>
      <c r="AL79" s="147">
        <v>0</v>
      </c>
      <c r="AM79" s="147">
        <v>0</v>
      </c>
      <c r="AN79" s="1">
        <v>1</v>
      </c>
      <c r="AO79" s="1">
        <v>1</v>
      </c>
      <c r="AP79" s="1" t="s">
        <v>0</v>
      </c>
      <c r="AQ79" s="1">
        <v>1</v>
      </c>
      <c r="AR79" s="1">
        <v>1.0000000133895544</v>
      </c>
      <c r="AS79" s="12">
        <v>298740.336</v>
      </c>
      <c r="AT79" s="12">
        <v>0</v>
      </c>
      <c r="AU79" s="1">
        <v>1</v>
      </c>
      <c r="AV79" s="1">
        <v>0.9999999933486846</v>
      </c>
      <c r="AW79" s="12">
        <v>1202769.588</v>
      </c>
      <c r="AX79" s="12">
        <f t="shared" si="56"/>
        <v>0</v>
      </c>
      <c r="AY79" s="23">
        <v>1</v>
      </c>
      <c r="AZ79" s="1">
        <v>1.0000000064911234</v>
      </c>
      <c r="BA79" s="12">
        <v>308113.068</v>
      </c>
      <c r="BB79" s="12">
        <v>-0.001999999978579581</v>
      </c>
      <c r="BC79" s="1">
        <f t="shared" si="89"/>
        <v>1.0000000064911234</v>
      </c>
      <c r="BD79" s="1">
        <v>1.0000000064911234</v>
      </c>
      <c r="BE79" s="147">
        <v>1</v>
      </c>
      <c r="BF79" s="1">
        <v>1</v>
      </c>
      <c r="BG79" s="1">
        <v>1</v>
      </c>
      <c r="BH79" s="1">
        <v>1</v>
      </c>
      <c r="BI79" s="147">
        <v>1</v>
      </c>
      <c r="BJ79" s="1">
        <v>1</v>
      </c>
      <c r="BK79" s="1">
        <v>1</v>
      </c>
      <c r="BL79" s="1">
        <v>1</v>
      </c>
      <c r="BM79" s="1">
        <v>1</v>
      </c>
      <c r="BN79" s="1">
        <v>1</v>
      </c>
      <c r="BO79" s="1">
        <v>1.0000000026174023</v>
      </c>
      <c r="BP79" s="12">
        <v>3820582.0079999994</v>
      </c>
      <c r="BQ79" s="12">
        <v>-0.001999999978579581</v>
      </c>
      <c r="BR79" s="23">
        <v>1.0000000005234804</v>
      </c>
      <c r="BS79" s="1">
        <v>1</v>
      </c>
      <c r="BT79" s="1">
        <v>1</v>
      </c>
      <c r="BU79" s="1">
        <v>1</v>
      </c>
      <c r="BV79" s="1">
        <v>1</v>
      </c>
      <c r="BW79" s="1">
        <v>1</v>
      </c>
      <c r="BX79" s="1">
        <v>1</v>
      </c>
      <c r="BY79" s="1">
        <v>1</v>
      </c>
      <c r="BZ79" s="1">
        <v>1</v>
      </c>
      <c r="CA79" s="1">
        <v>1</v>
      </c>
      <c r="CB79" s="12" t="e">
        <f>#REF!+C79+AX79+BQ79</f>
        <v>#REF!</v>
      </c>
      <c r="CC79" s="1">
        <v>1</v>
      </c>
      <c r="CD79" s="1">
        <v>1</v>
      </c>
      <c r="CE79" s="148">
        <v>1</v>
      </c>
      <c r="CF79" s="23">
        <v>1</v>
      </c>
      <c r="CG79" s="100"/>
      <c r="CH79" s="100"/>
      <c r="CI79" s="8">
        <v>1</v>
      </c>
      <c r="CJ79" s="8">
        <v>1</v>
      </c>
      <c r="CK79" s="8">
        <v>1</v>
      </c>
      <c r="CL79" s="8">
        <v>1</v>
      </c>
      <c r="CM79" s="8">
        <v>1</v>
      </c>
      <c r="CN79" s="8">
        <v>1</v>
      </c>
      <c r="CO79" s="8">
        <v>1</v>
      </c>
      <c r="CP79" s="8">
        <v>1</v>
      </c>
      <c r="CQ79" s="8" t="s">
        <v>0</v>
      </c>
      <c r="CR79" s="8" t="s">
        <v>0</v>
      </c>
      <c r="CS79" s="8" t="s">
        <v>0</v>
      </c>
      <c r="CT79" s="8" t="s">
        <v>0</v>
      </c>
      <c r="CU79" s="176">
        <v>2681471.724</v>
      </c>
      <c r="CV79" s="26">
        <f t="shared" si="86"/>
        <v>1</v>
      </c>
      <c r="CW79" s="182">
        <v>1</v>
      </c>
      <c r="CX79" s="182">
        <v>1</v>
      </c>
      <c r="CY79" s="182">
        <f t="shared" si="87"/>
        <v>1</v>
      </c>
      <c r="CZ79" s="187">
        <v>467939.448</v>
      </c>
      <c r="DA79" s="187">
        <v>0</v>
      </c>
      <c r="DB79" s="187">
        <v>687449.232</v>
      </c>
      <c r="DC79" s="8">
        <v>0.9999999970906943</v>
      </c>
      <c r="DD79" s="100">
        <v>467939.448</v>
      </c>
      <c r="DE79" s="100">
        <v>0</v>
      </c>
      <c r="DF79" s="182">
        <v>1</v>
      </c>
      <c r="DG79" s="182">
        <v>1</v>
      </c>
      <c r="DH79" s="182">
        <v>1</v>
      </c>
      <c r="DI79" s="182">
        <v>1</v>
      </c>
      <c r="DJ79" s="182">
        <v>1</v>
      </c>
      <c r="DK79" s="182">
        <v>1</v>
      </c>
      <c r="DL79" s="182">
        <v>1</v>
      </c>
      <c r="DM79" s="8">
        <v>1</v>
      </c>
      <c r="DN79" s="26">
        <f t="shared" si="78"/>
        <v>1</v>
      </c>
      <c r="DO79" s="199">
        <v>6508734.192</v>
      </c>
      <c r="DP79" s="187">
        <f t="shared" si="72"/>
        <v>0</v>
      </c>
      <c r="DQ79" s="238">
        <v>1</v>
      </c>
      <c r="DR79" s="238" t="e">
        <f t="shared" si="79"/>
        <v>#DIV/0!</v>
      </c>
      <c r="DS79" s="223"/>
      <c r="DT79" s="187"/>
      <c r="DU79" s="238" t="e">
        <f t="shared" si="80"/>
        <v>#DIV/0!</v>
      </c>
      <c r="DV79" s="229"/>
      <c r="DW79" s="187">
        <v>0</v>
      </c>
      <c r="DX79" s="238">
        <v>1</v>
      </c>
      <c r="DY79" s="238"/>
      <c r="DZ79" s="238"/>
      <c r="EA79" s="238"/>
      <c r="EB79" s="238"/>
      <c r="EC79" s="238"/>
      <c r="ED79" s="187">
        <v>0</v>
      </c>
      <c r="EE79" s="187">
        <v>0</v>
      </c>
      <c r="EF79" s="238"/>
      <c r="EG79" s="187">
        <v>0</v>
      </c>
      <c r="EH79" s="187">
        <v>548513.2559999999</v>
      </c>
      <c r="EI79" s="187">
        <v>534229.056</v>
      </c>
      <c r="EJ79" s="238">
        <f t="shared" si="81"/>
        <v>1</v>
      </c>
      <c r="EK79" s="187">
        <v>0</v>
      </c>
      <c r="EL79" s="187">
        <v>586007.904</v>
      </c>
      <c r="EM79" s="26">
        <f t="shared" si="90"/>
        <v>1</v>
      </c>
      <c r="EN79" s="187">
        <v>0</v>
      </c>
      <c r="EO79" s="238">
        <f t="shared" si="82"/>
        <v>1</v>
      </c>
      <c r="EP79" s="187">
        <f t="shared" si="74"/>
        <v>0</v>
      </c>
      <c r="EQ79" s="187">
        <v>7040804.76</v>
      </c>
      <c r="ER79" s="238" t="e">
        <f t="shared" si="73"/>
        <v>#DIV/0!</v>
      </c>
      <c r="ES79" s="238">
        <f t="shared" si="73"/>
        <v>1</v>
      </c>
      <c r="ET79" s="187"/>
      <c r="EU79" s="187">
        <v>761463.1079999999</v>
      </c>
      <c r="EV79" s="187">
        <v>599511.8879999999</v>
      </c>
      <c r="EW79" s="238">
        <f t="shared" si="83"/>
        <v>1</v>
      </c>
      <c r="EX79" s="187"/>
      <c r="EY79" s="187">
        <v>905041.86</v>
      </c>
      <c r="EZ79" s="251">
        <f t="shared" si="75"/>
        <v>1</v>
      </c>
      <c r="FA79" s="187"/>
      <c r="FB79" s="187">
        <v>841481.0519999999</v>
      </c>
      <c r="FC79" s="238">
        <f t="shared" si="91"/>
        <v>1</v>
      </c>
      <c r="FD79" s="187"/>
      <c r="FE79" s="26">
        <v>1</v>
      </c>
      <c r="FF79" s="26"/>
      <c r="FG79" s="26"/>
      <c r="FH79" s="26">
        <f t="shared" si="76"/>
        <v>1</v>
      </c>
      <c r="FI79" s="187"/>
      <c r="FJ79" s="187">
        <v>225550.29599999997</v>
      </c>
      <c r="FK79" s="26"/>
      <c r="FL79" s="26"/>
      <c r="FM79" s="26"/>
      <c r="FN79" s="26" t="e">
        <f t="shared" si="71"/>
        <v>#DIV/0!</v>
      </c>
      <c r="FO79" s="187"/>
      <c r="FP79" s="187"/>
      <c r="FQ79" s="26" t="e">
        <f t="shared" si="88"/>
        <v>#DIV/0!</v>
      </c>
      <c r="FR79" s="187">
        <f t="shared" si="77"/>
        <v>0</v>
      </c>
      <c r="FS79" s="187"/>
      <c r="FT79" s="238" t="e">
        <f t="shared" si="84"/>
        <v>#DIV/0!</v>
      </c>
      <c r="FU79" s="187">
        <v>0</v>
      </c>
      <c r="FV79" s="187">
        <v>0</v>
      </c>
      <c r="FW79" s="238"/>
      <c r="FX79" s="238"/>
      <c r="FY79" s="26" t="e">
        <f t="shared" si="58"/>
        <v>#DIV/0!</v>
      </c>
      <c r="FZ79" s="187"/>
      <c r="GA79" s="187">
        <v>0</v>
      </c>
      <c r="GB79" s="187"/>
      <c r="GC79" s="26"/>
      <c r="GD79" s="100"/>
      <c r="GE79" s="100"/>
      <c r="GF79" s="26">
        <v>1</v>
      </c>
      <c r="GG79" s="26">
        <v>1</v>
      </c>
      <c r="GH79" s="26">
        <v>1</v>
      </c>
      <c r="GI79" s="26">
        <v>1</v>
      </c>
      <c r="GJ79" s="26">
        <v>1</v>
      </c>
      <c r="GK79" s="26">
        <v>1</v>
      </c>
      <c r="GL79" s="26">
        <v>1</v>
      </c>
      <c r="GM79" s="100"/>
      <c r="GN79" s="100"/>
      <c r="GO79" s="26" t="e">
        <f t="shared" si="85"/>
        <v>#DIV/0!</v>
      </c>
      <c r="GP79" s="100"/>
      <c r="GQ79" s="187"/>
      <c r="GR79" s="26"/>
      <c r="GS79" s="100"/>
      <c r="GT79" s="100"/>
      <c r="GU79" s="26"/>
      <c r="GV79" s="26"/>
      <c r="GW79" s="291"/>
      <c r="GX79" s="26"/>
      <c r="GY79" s="100"/>
      <c r="GZ79" s="291"/>
      <c r="HA79" s="26"/>
      <c r="HB79" s="100"/>
      <c r="HC79" s="26"/>
      <c r="HD79" s="26"/>
      <c r="HE79" s="26"/>
      <c r="HF79" s="26"/>
      <c r="HG79" s="26"/>
      <c r="HH79" s="26"/>
      <c r="HI79" s="26"/>
      <c r="HJ79" s="26" t="e">
        <f t="shared" si="70"/>
        <v>#DIV/0!</v>
      </c>
      <c r="HK79" s="187"/>
      <c r="HL79" s="187">
        <f t="shared" si="55"/>
        <v>0</v>
      </c>
      <c r="HM79" s="26"/>
      <c r="HN79" s="187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187"/>
      <c r="IA79" s="187"/>
      <c r="IB79" s="187"/>
      <c r="IC79" s="26"/>
      <c r="ID79" s="26"/>
      <c r="IE79" s="187"/>
      <c r="IF79" s="187"/>
      <c r="IG79" s="26"/>
      <c r="IH79" s="26"/>
      <c r="IJ79" s="187"/>
      <c r="IK79" s="26"/>
    </row>
    <row r="80" spans="1:245" ht="14.25" customHeight="1" hidden="1">
      <c r="A80" s="10" t="s">
        <v>70</v>
      </c>
      <c r="B80" s="153"/>
      <c r="C80" s="153" t="s">
        <v>0</v>
      </c>
      <c r="D80" s="1" t="s">
        <v>0</v>
      </c>
      <c r="E80" s="23" t="e">
        <f>(#REF!-C80)/#REF!</f>
        <v>#REF!</v>
      </c>
      <c r="F80" s="25" t="s"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5" t="s">
        <v>0</v>
      </c>
      <c r="T80" s="1" t="s">
        <v>0</v>
      </c>
      <c r="U80" s="12">
        <v>0</v>
      </c>
      <c r="V80" s="100" t="s">
        <v>0</v>
      </c>
      <c r="W80" s="1" t="s">
        <v>0</v>
      </c>
      <c r="X80" s="1" t="s">
        <v>0</v>
      </c>
      <c r="Y80" s="1" t="s">
        <v>0</v>
      </c>
      <c r="Z80" s="1" t="s">
        <v>0</v>
      </c>
      <c r="AA80" s="12"/>
      <c r="AB80" s="100" t="s">
        <v>0</v>
      </c>
      <c r="AC80" s="1" t="s">
        <v>0</v>
      </c>
      <c r="AD80" s="1" t="s">
        <v>0</v>
      </c>
      <c r="AE80" s="1" t="s">
        <v>0</v>
      </c>
      <c r="AF80" s="1" t="s">
        <v>0</v>
      </c>
      <c r="AG80" s="1" t="e">
        <f t="shared" si="92"/>
        <v>#VALUE!</v>
      </c>
      <c r="AH80" s="1" t="s">
        <v>0</v>
      </c>
      <c r="AI80" s="12"/>
      <c r="AJ80" s="12" t="s">
        <v>0</v>
      </c>
      <c r="AK80" s="1" t="s">
        <v>0</v>
      </c>
      <c r="AL80" s="147" t="s">
        <v>0</v>
      </c>
      <c r="AM80" s="147" t="s">
        <v>0</v>
      </c>
      <c r="AN80" s="1" t="s">
        <v>0</v>
      </c>
      <c r="AO80" s="1" t="s">
        <v>0</v>
      </c>
      <c r="AP80" s="1" t="s">
        <v>0</v>
      </c>
      <c r="AQ80" s="1" t="s">
        <v>0</v>
      </c>
      <c r="AR80" s="1" t="s">
        <v>0</v>
      </c>
      <c r="AS80" s="12"/>
      <c r="AT80" s="12" t="s">
        <v>0</v>
      </c>
      <c r="AU80" s="1" t="s">
        <v>0</v>
      </c>
      <c r="AV80" s="1" t="s">
        <v>0</v>
      </c>
      <c r="AW80" s="12"/>
      <c r="AX80" s="12" t="e">
        <f t="shared" si="56"/>
        <v>#VALUE!</v>
      </c>
      <c r="AY80" s="23" t="s">
        <v>0</v>
      </c>
      <c r="AZ80" s="1">
        <v>1.0000001274863992</v>
      </c>
      <c r="BA80" s="12">
        <v>15687.948</v>
      </c>
      <c r="BB80" s="12">
        <v>-0.0020000000004074536</v>
      </c>
      <c r="BC80" s="1">
        <f t="shared" si="89"/>
        <v>1.0000001274863992</v>
      </c>
      <c r="BD80" s="1">
        <v>1.0000001274863992</v>
      </c>
      <c r="BE80" s="147">
        <v>1</v>
      </c>
      <c r="BF80" s="1" t="s">
        <v>0</v>
      </c>
      <c r="BG80" s="1">
        <v>1</v>
      </c>
      <c r="BH80" s="1">
        <v>1</v>
      </c>
      <c r="BI80" s="147">
        <v>1</v>
      </c>
      <c r="BJ80" s="1">
        <v>1</v>
      </c>
      <c r="BK80" s="1">
        <v>1</v>
      </c>
      <c r="BL80" s="1">
        <v>1</v>
      </c>
      <c r="BM80" s="1">
        <v>1</v>
      </c>
      <c r="BN80" s="1">
        <v>1</v>
      </c>
      <c r="BO80" s="1">
        <v>1.0000000044245705</v>
      </c>
      <c r="BP80" s="12">
        <v>904042.56</v>
      </c>
      <c r="BQ80" s="12">
        <v>-0.0020000000004074536</v>
      </c>
      <c r="BR80" s="23">
        <v>1.0000000022122852</v>
      </c>
      <c r="BS80" s="1">
        <v>1</v>
      </c>
      <c r="BT80" s="1">
        <v>1</v>
      </c>
      <c r="BU80" s="1">
        <v>1</v>
      </c>
      <c r="BV80" s="1">
        <v>1</v>
      </c>
      <c r="BW80" s="1">
        <v>1</v>
      </c>
      <c r="BX80" s="1">
        <v>1</v>
      </c>
      <c r="BY80" s="1">
        <v>1</v>
      </c>
      <c r="BZ80" s="1">
        <v>1</v>
      </c>
      <c r="CA80" s="1">
        <v>1</v>
      </c>
      <c r="CB80" s="12" t="e">
        <f>#REF!+C80+AX80+BQ80</f>
        <v>#REF!</v>
      </c>
      <c r="CC80" s="1">
        <v>1</v>
      </c>
      <c r="CD80" s="1">
        <v>1</v>
      </c>
      <c r="CE80" s="148">
        <v>1</v>
      </c>
      <c r="CF80" s="23">
        <v>1</v>
      </c>
      <c r="CG80" s="100"/>
      <c r="CH80" s="100"/>
      <c r="CI80" s="8">
        <v>1</v>
      </c>
      <c r="CJ80" s="8">
        <v>1</v>
      </c>
      <c r="CK80" s="8">
        <v>1</v>
      </c>
      <c r="CL80" s="8">
        <v>1</v>
      </c>
      <c r="CM80" s="8">
        <v>1</v>
      </c>
      <c r="CN80" s="8">
        <v>1</v>
      </c>
      <c r="CO80" s="8">
        <v>1</v>
      </c>
      <c r="CP80" s="8">
        <v>1</v>
      </c>
      <c r="CQ80" s="8">
        <v>1</v>
      </c>
      <c r="CR80" s="8">
        <v>1</v>
      </c>
      <c r="CS80" s="8">
        <v>1</v>
      </c>
      <c r="CT80" s="8">
        <v>1</v>
      </c>
      <c r="CU80" s="176">
        <v>1414308.84</v>
      </c>
      <c r="CV80" s="26">
        <f t="shared" si="86"/>
        <v>1</v>
      </c>
      <c r="CW80" s="182">
        <v>1</v>
      </c>
      <c r="CX80" s="182">
        <v>1</v>
      </c>
      <c r="CY80" s="182">
        <f t="shared" si="87"/>
        <v>1</v>
      </c>
      <c r="CZ80" s="187">
        <v>237418.92</v>
      </c>
      <c r="DA80" s="187">
        <v>0</v>
      </c>
      <c r="DB80" s="187">
        <v>124278.468</v>
      </c>
      <c r="DC80" s="8">
        <v>1.0000000160928921</v>
      </c>
      <c r="DD80" s="100">
        <v>237418.92</v>
      </c>
      <c r="DE80" s="100">
        <v>0</v>
      </c>
      <c r="DF80" s="182">
        <v>1</v>
      </c>
      <c r="DG80" s="182">
        <v>1</v>
      </c>
      <c r="DH80" s="182">
        <v>1</v>
      </c>
      <c r="DI80" s="182">
        <v>1</v>
      </c>
      <c r="DJ80" s="182">
        <v>1</v>
      </c>
      <c r="DK80" s="182">
        <v>1</v>
      </c>
      <c r="DL80" s="182">
        <v>1</v>
      </c>
      <c r="DM80" s="8">
        <v>1</v>
      </c>
      <c r="DN80" s="26">
        <f t="shared" si="78"/>
        <v>1</v>
      </c>
      <c r="DO80" s="199">
        <v>3138006.012</v>
      </c>
      <c r="DP80" s="187">
        <f t="shared" si="72"/>
        <v>0</v>
      </c>
      <c r="DQ80" s="238">
        <v>1</v>
      </c>
      <c r="DR80" s="238" t="e">
        <f t="shared" si="79"/>
        <v>#DIV/0!</v>
      </c>
      <c r="DS80" s="223"/>
      <c r="DT80" s="187"/>
      <c r="DU80" s="238" t="e">
        <f t="shared" si="80"/>
        <v>#DIV/0!</v>
      </c>
      <c r="DV80" s="229"/>
      <c r="DW80" s="187">
        <v>0</v>
      </c>
      <c r="DX80" s="238">
        <v>1</v>
      </c>
      <c r="DY80" s="238"/>
      <c r="DZ80" s="238"/>
      <c r="EA80" s="238"/>
      <c r="EB80" s="238"/>
      <c r="EC80" s="238"/>
      <c r="ED80" s="187">
        <v>0</v>
      </c>
      <c r="EE80" s="187">
        <v>0</v>
      </c>
      <c r="EF80" s="238"/>
      <c r="EG80" s="187">
        <v>0</v>
      </c>
      <c r="EH80" s="187">
        <v>514758.1919999999</v>
      </c>
      <c r="EI80" s="187">
        <v>490831.88399999996</v>
      </c>
      <c r="EJ80" s="238">
        <f t="shared" si="81"/>
        <v>1</v>
      </c>
      <c r="EK80" s="187">
        <v>0</v>
      </c>
      <c r="EL80" s="187">
        <v>495300.49199999997</v>
      </c>
      <c r="EM80" s="26">
        <f t="shared" si="90"/>
        <v>1</v>
      </c>
      <c r="EN80" s="187">
        <v>0</v>
      </c>
      <c r="EO80" s="238">
        <f t="shared" si="82"/>
        <v>1</v>
      </c>
      <c r="EP80" s="187">
        <f t="shared" si="74"/>
        <v>0</v>
      </c>
      <c r="EQ80" s="187">
        <v>4913866.296</v>
      </c>
      <c r="ER80" s="238" t="e">
        <f t="shared" si="73"/>
        <v>#DIV/0!</v>
      </c>
      <c r="ES80" s="238">
        <f t="shared" si="73"/>
        <v>1</v>
      </c>
      <c r="ET80" s="187"/>
      <c r="EU80" s="187">
        <v>510362.04</v>
      </c>
      <c r="EV80" s="187">
        <v>648555.072</v>
      </c>
      <c r="EW80" s="238">
        <f t="shared" si="83"/>
        <v>1</v>
      </c>
      <c r="EX80" s="187"/>
      <c r="EY80" s="187">
        <v>827660.8319999999</v>
      </c>
      <c r="EZ80" s="251">
        <f t="shared" si="75"/>
        <v>1</v>
      </c>
      <c r="FA80" s="187"/>
      <c r="FB80" s="187">
        <v>1138011.42</v>
      </c>
      <c r="FC80" s="238">
        <f t="shared" si="91"/>
        <v>1</v>
      </c>
      <c r="FD80" s="187"/>
      <c r="FE80" s="26">
        <v>1</v>
      </c>
      <c r="FF80" s="26"/>
      <c r="FG80" s="26"/>
      <c r="FH80" s="26">
        <f t="shared" si="76"/>
        <v>1</v>
      </c>
      <c r="FI80" s="187"/>
      <c r="FJ80" s="187">
        <v>378412.48799999995</v>
      </c>
      <c r="FK80" s="26"/>
      <c r="FL80" s="26"/>
      <c r="FM80" s="26"/>
      <c r="FN80" s="26" t="e">
        <f t="shared" si="71"/>
        <v>#DIV/0!</v>
      </c>
      <c r="FO80" s="187"/>
      <c r="FP80" s="187"/>
      <c r="FQ80" s="26" t="e">
        <f t="shared" si="88"/>
        <v>#DIV/0!</v>
      </c>
      <c r="FR80" s="187">
        <f t="shared" si="77"/>
        <v>0</v>
      </c>
      <c r="FS80" s="187"/>
      <c r="FT80" s="238" t="e">
        <f t="shared" si="84"/>
        <v>#DIV/0!</v>
      </c>
      <c r="FU80" s="187">
        <v>0</v>
      </c>
      <c r="FV80" s="187">
        <v>0</v>
      </c>
      <c r="FW80" s="238"/>
      <c r="FX80" s="238"/>
      <c r="FY80" s="26" t="e">
        <f t="shared" si="58"/>
        <v>#DIV/0!</v>
      </c>
      <c r="FZ80" s="187"/>
      <c r="GA80" s="187">
        <v>0</v>
      </c>
      <c r="GB80" s="187"/>
      <c r="GC80" s="26"/>
      <c r="GD80" s="100"/>
      <c r="GE80" s="100"/>
      <c r="GF80" s="26">
        <v>1</v>
      </c>
      <c r="GG80" s="26">
        <v>1</v>
      </c>
      <c r="GH80" s="26">
        <v>1</v>
      </c>
      <c r="GI80" s="26">
        <v>1</v>
      </c>
      <c r="GJ80" s="26">
        <v>1</v>
      </c>
      <c r="GK80" s="26">
        <v>1</v>
      </c>
      <c r="GL80" s="26">
        <v>1</v>
      </c>
      <c r="GM80" s="100"/>
      <c r="GN80" s="100"/>
      <c r="GO80" s="26" t="e">
        <f t="shared" si="85"/>
        <v>#DIV/0!</v>
      </c>
      <c r="GP80" s="100"/>
      <c r="GQ80" s="187"/>
      <c r="GR80" s="26"/>
      <c r="GS80" s="100"/>
      <c r="GT80" s="100"/>
      <c r="GU80" s="26"/>
      <c r="GV80" s="26"/>
      <c r="GW80" s="291"/>
      <c r="GX80" s="26"/>
      <c r="GY80" s="100"/>
      <c r="GZ80" s="291"/>
      <c r="HA80" s="26"/>
      <c r="HB80" s="100"/>
      <c r="HC80" s="26"/>
      <c r="HD80" s="26"/>
      <c r="HE80" s="26"/>
      <c r="HF80" s="26"/>
      <c r="HG80" s="26"/>
      <c r="HH80" s="26"/>
      <c r="HI80" s="26"/>
      <c r="HJ80" s="26" t="e">
        <f t="shared" si="70"/>
        <v>#DIV/0!</v>
      </c>
      <c r="HK80" s="187"/>
      <c r="HL80" s="187">
        <f t="shared" si="55"/>
        <v>0</v>
      </c>
      <c r="HM80" s="26"/>
      <c r="HN80" s="187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187"/>
      <c r="IA80" s="187"/>
      <c r="IB80" s="187"/>
      <c r="IC80" s="26"/>
      <c r="ID80" s="26"/>
      <c r="IE80" s="187"/>
      <c r="IF80" s="187"/>
      <c r="IG80" s="26"/>
      <c r="IH80" s="26"/>
      <c r="IJ80" s="187"/>
      <c r="IK80" s="26"/>
    </row>
    <row r="81" spans="1:245" ht="14.25" customHeight="1" hidden="1">
      <c r="A81" s="10" t="s">
        <v>71</v>
      </c>
      <c r="B81" s="153"/>
      <c r="C81" s="153" t="s">
        <v>0</v>
      </c>
      <c r="D81" s="1" t="s">
        <v>0</v>
      </c>
      <c r="E81" s="23" t="e">
        <f>(#REF!-C81)/#REF!</f>
        <v>#REF!</v>
      </c>
      <c r="F81" s="25" t="s"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5" t="s">
        <v>0</v>
      </c>
      <c r="T81" s="1" t="s">
        <v>0</v>
      </c>
      <c r="U81" s="12">
        <v>0</v>
      </c>
      <c r="V81" s="100" t="s">
        <v>0</v>
      </c>
      <c r="W81" s="1" t="s">
        <v>0</v>
      </c>
      <c r="X81" s="1" t="s">
        <v>0</v>
      </c>
      <c r="Y81" s="1" t="s">
        <v>0</v>
      </c>
      <c r="Z81" s="1" t="s">
        <v>0</v>
      </c>
      <c r="AA81" s="12"/>
      <c r="AB81" s="100" t="s">
        <v>0</v>
      </c>
      <c r="AC81" s="1" t="s">
        <v>0</v>
      </c>
      <c r="AD81" s="1" t="s">
        <v>0</v>
      </c>
      <c r="AE81" s="1" t="s">
        <v>0</v>
      </c>
      <c r="AF81" s="1" t="s">
        <v>0</v>
      </c>
      <c r="AG81" s="1" t="e">
        <f t="shared" si="92"/>
        <v>#VALUE!</v>
      </c>
      <c r="AH81" s="1" t="s">
        <v>0</v>
      </c>
      <c r="AI81" s="12"/>
      <c r="AJ81" s="12" t="s">
        <v>0</v>
      </c>
      <c r="AK81" s="1" t="s">
        <v>0</v>
      </c>
      <c r="AL81" s="147" t="s">
        <v>0</v>
      </c>
      <c r="AM81" s="147" t="s">
        <v>0</v>
      </c>
      <c r="AN81" s="1" t="s">
        <v>0</v>
      </c>
      <c r="AO81" s="1" t="s">
        <v>0</v>
      </c>
      <c r="AP81" s="1" t="s">
        <v>0</v>
      </c>
      <c r="AQ81" s="1" t="s">
        <v>0</v>
      </c>
      <c r="AR81" s="1" t="s">
        <v>0</v>
      </c>
      <c r="AS81" s="12"/>
      <c r="AT81" s="12" t="s">
        <v>0</v>
      </c>
      <c r="AU81" s="1" t="s">
        <v>0</v>
      </c>
      <c r="AV81" s="1" t="s">
        <v>0</v>
      </c>
      <c r="AW81" s="12"/>
      <c r="AX81" s="12" t="e">
        <f t="shared" si="56"/>
        <v>#VALUE!</v>
      </c>
      <c r="AY81" s="23" t="s">
        <v>0</v>
      </c>
      <c r="AZ81" s="1">
        <v>0.9999999778903851</v>
      </c>
      <c r="BA81" s="12">
        <v>180916.764</v>
      </c>
      <c r="BB81" s="12">
        <v>0.003999999986262992</v>
      </c>
      <c r="BC81" s="1">
        <f t="shared" si="89"/>
        <v>0.9999999778903851</v>
      </c>
      <c r="BD81" s="1">
        <v>0.9999999778903851</v>
      </c>
      <c r="BE81" s="147">
        <v>1</v>
      </c>
      <c r="BF81" s="1">
        <v>1</v>
      </c>
      <c r="BG81" s="1">
        <v>1</v>
      </c>
      <c r="BH81" s="1">
        <v>1</v>
      </c>
      <c r="BI81" s="147">
        <v>1</v>
      </c>
      <c r="BJ81" s="1">
        <v>1</v>
      </c>
      <c r="BK81" s="1">
        <v>1</v>
      </c>
      <c r="BL81" s="1">
        <v>1</v>
      </c>
      <c r="BM81" s="1">
        <v>1</v>
      </c>
      <c r="BN81" s="1">
        <v>1</v>
      </c>
      <c r="BO81" s="1">
        <v>1.000000002126596</v>
      </c>
      <c r="BP81" s="12">
        <v>1880940.192</v>
      </c>
      <c r="BQ81" s="12">
        <v>0.003999999986262992</v>
      </c>
      <c r="BR81" s="23">
        <v>0.999999997873404</v>
      </c>
      <c r="BS81" s="1">
        <v>1</v>
      </c>
      <c r="BT81" s="1">
        <v>1</v>
      </c>
      <c r="BU81" s="1">
        <v>1</v>
      </c>
      <c r="BV81" s="1">
        <v>1</v>
      </c>
      <c r="BW81" s="1">
        <v>1</v>
      </c>
      <c r="BX81" s="1">
        <v>1</v>
      </c>
      <c r="BY81" s="1">
        <v>1</v>
      </c>
      <c r="BZ81" s="1">
        <v>1</v>
      </c>
      <c r="CA81" s="1">
        <v>1</v>
      </c>
      <c r="CB81" s="12" t="e">
        <f>#REF!+C81+AX81+BQ81</f>
        <v>#REF!</v>
      </c>
      <c r="CC81" s="1">
        <v>1</v>
      </c>
      <c r="CD81" s="1">
        <v>1</v>
      </c>
      <c r="CE81" s="148">
        <v>1</v>
      </c>
      <c r="CF81" s="23">
        <v>1</v>
      </c>
      <c r="CG81" s="100"/>
      <c r="CH81" s="100"/>
      <c r="CI81" s="8">
        <v>1</v>
      </c>
      <c r="CJ81" s="8">
        <v>1</v>
      </c>
      <c r="CK81" s="8">
        <v>1</v>
      </c>
      <c r="CL81" s="8">
        <v>1</v>
      </c>
      <c r="CM81" s="8">
        <v>1</v>
      </c>
      <c r="CN81" s="8">
        <v>1</v>
      </c>
      <c r="CO81" s="8">
        <v>1</v>
      </c>
      <c r="CP81" s="8">
        <v>1</v>
      </c>
      <c r="CQ81" s="8">
        <v>1</v>
      </c>
      <c r="CR81" s="8">
        <v>1</v>
      </c>
      <c r="CS81" s="8">
        <v>1</v>
      </c>
      <c r="CT81" s="8">
        <v>1</v>
      </c>
      <c r="CU81" s="176">
        <v>926281.3559999998</v>
      </c>
      <c r="CV81" s="26">
        <f t="shared" si="86"/>
        <v>1</v>
      </c>
      <c r="CW81" s="182">
        <v>1</v>
      </c>
      <c r="CX81" s="182">
        <v>1</v>
      </c>
      <c r="CY81" s="182">
        <f t="shared" si="87"/>
        <v>1</v>
      </c>
      <c r="CZ81" s="187">
        <v>760360.56</v>
      </c>
      <c r="DA81" s="187">
        <v>0</v>
      </c>
      <c r="DB81" s="187">
        <v>1466981.124</v>
      </c>
      <c r="DC81" s="8">
        <v>0.9999999972733119</v>
      </c>
      <c r="DD81" s="100">
        <v>760360.56</v>
      </c>
      <c r="DE81" s="100">
        <v>0</v>
      </c>
      <c r="DF81" s="182">
        <v>1</v>
      </c>
      <c r="DG81" s="182">
        <v>1</v>
      </c>
      <c r="DH81" s="182">
        <v>1</v>
      </c>
      <c r="DI81" s="182">
        <v>1</v>
      </c>
      <c r="DJ81" s="182">
        <v>1</v>
      </c>
      <c r="DK81" s="182">
        <v>1</v>
      </c>
      <c r="DL81" s="182">
        <v>1</v>
      </c>
      <c r="DM81" s="8">
        <v>1</v>
      </c>
      <c r="DN81" s="26">
        <f t="shared" si="78"/>
        <v>1</v>
      </c>
      <c r="DO81" s="199">
        <v>8653289.796</v>
      </c>
      <c r="DP81" s="187">
        <f t="shared" si="72"/>
        <v>0</v>
      </c>
      <c r="DQ81" s="238">
        <v>1</v>
      </c>
      <c r="DR81" s="238" t="e">
        <f t="shared" si="79"/>
        <v>#DIV/0!</v>
      </c>
      <c r="DS81" s="223"/>
      <c r="DT81" s="187"/>
      <c r="DU81" s="238" t="e">
        <f t="shared" si="80"/>
        <v>#DIV/0!</v>
      </c>
      <c r="DV81" s="229"/>
      <c r="DW81" s="187">
        <v>0</v>
      </c>
      <c r="DX81" s="238">
        <v>1</v>
      </c>
      <c r="DY81" s="238"/>
      <c r="DZ81" s="238"/>
      <c r="EA81" s="238"/>
      <c r="EB81" s="238"/>
      <c r="EC81" s="238"/>
      <c r="ED81" s="187">
        <v>0</v>
      </c>
      <c r="EE81" s="187">
        <v>0</v>
      </c>
      <c r="EF81" s="238"/>
      <c r="EG81" s="187">
        <v>0</v>
      </c>
      <c r="EH81" s="187">
        <v>807666.624</v>
      </c>
      <c r="EI81" s="187">
        <v>550217.2559999999</v>
      </c>
      <c r="EJ81" s="238">
        <f t="shared" si="81"/>
        <v>1</v>
      </c>
      <c r="EK81" s="187">
        <v>0</v>
      </c>
      <c r="EL81" s="187">
        <v>601502.04</v>
      </c>
      <c r="EM81" s="26">
        <f t="shared" si="90"/>
        <v>1</v>
      </c>
      <c r="EN81" s="187">
        <v>0</v>
      </c>
      <c r="EO81" s="238">
        <f t="shared" si="82"/>
        <v>1</v>
      </c>
      <c r="EP81" s="187">
        <f t="shared" si="74"/>
        <v>0</v>
      </c>
      <c r="EQ81" s="187">
        <v>8939854.391999999</v>
      </c>
      <c r="ER81" s="238" t="e">
        <f t="shared" si="73"/>
        <v>#DIV/0!</v>
      </c>
      <c r="ES81" s="238">
        <f t="shared" si="73"/>
        <v>1</v>
      </c>
      <c r="ET81" s="187"/>
      <c r="EU81" s="187">
        <v>859957.116</v>
      </c>
      <c r="EV81" s="187">
        <v>689656.068</v>
      </c>
      <c r="EW81" s="238">
        <f t="shared" si="83"/>
        <v>1</v>
      </c>
      <c r="EX81" s="187"/>
      <c r="EY81" s="187">
        <v>1466154.78</v>
      </c>
      <c r="EZ81" s="251">
        <f t="shared" si="75"/>
        <v>1</v>
      </c>
      <c r="FA81" s="187"/>
      <c r="FB81" s="187">
        <v>1863377.52</v>
      </c>
      <c r="FC81" s="238">
        <f t="shared" si="91"/>
        <v>1</v>
      </c>
      <c r="FD81" s="187"/>
      <c r="FE81" s="26">
        <v>1</v>
      </c>
      <c r="FF81" s="26"/>
      <c r="FG81" s="26"/>
      <c r="FH81" s="26">
        <f t="shared" si="76"/>
        <v>1</v>
      </c>
      <c r="FI81" s="187"/>
      <c r="FJ81" s="187">
        <v>237579.912</v>
      </c>
      <c r="FK81" s="26"/>
      <c r="FL81" s="26"/>
      <c r="FM81" s="26"/>
      <c r="FN81" s="26" t="e">
        <f t="shared" si="71"/>
        <v>#DIV/0!</v>
      </c>
      <c r="FO81" s="187"/>
      <c r="FP81" s="187"/>
      <c r="FQ81" s="26" t="e">
        <f t="shared" si="88"/>
        <v>#DIV/0!</v>
      </c>
      <c r="FR81" s="187">
        <f t="shared" si="77"/>
        <v>0</v>
      </c>
      <c r="FS81" s="187"/>
      <c r="FT81" s="238" t="e">
        <f t="shared" si="84"/>
        <v>#DIV/0!</v>
      </c>
      <c r="FU81" s="187">
        <v>0</v>
      </c>
      <c r="FV81" s="187">
        <v>0</v>
      </c>
      <c r="FW81" s="238"/>
      <c r="FX81" s="238"/>
      <c r="FY81" s="26" t="e">
        <f t="shared" si="58"/>
        <v>#DIV/0!</v>
      </c>
      <c r="FZ81" s="187"/>
      <c r="GA81" s="187">
        <v>0</v>
      </c>
      <c r="GB81" s="187"/>
      <c r="GC81" s="26"/>
      <c r="GD81" s="100"/>
      <c r="GE81" s="100"/>
      <c r="GF81" s="26">
        <v>1</v>
      </c>
      <c r="GG81" s="26">
        <v>1</v>
      </c>
      <c r="GH81" s="26">
        <v>1</v>
      </c>
      <c r="GI81" s="26">
        <v>1</v>
      </c>
      <c r="GJ81" s="26">
        <v>1</v>
      </c>
      <c r="GK81" s="26">
        <v>1</v>
      </c>
      <c r="GL81" s="26">
        <v>1</v>
      </c>
      <c r="GM81" s="100"/>
      <c r="GN81" s="100"/>
      <c r="GO81" s="26" t="e">
        <f t="shared" si="85"/>
        <v>#DIV/0!</v>
      </c>
      <c r="GP81" s="100"/>
      <c r="GQ81" s="187"/>
      <c r="GR81" s="26"/>
      <c r="GS81" s="100"/>
      <c r="GT81" s="100"/>
      <c r="GU81" s="26"/>
      <c r="GV81" s="26"/>
      <c r="GW81" s="291"/>
      <c r="GX81" s="26"/>
      <c r="GY81" s="100"/>
      <c r="GZ81" s="291"/>
      <c r="HA81" s="26"/>
      <c r="HB81" s="100"/>
      <c r="HC81" s="26"/>
      <c r="HD81" s="26"/>
      <c r="HE81" s="26"/>
      <c r="HF81" s="26"/>
      <c r="HG81" s="26"/>
      <c r="HH81" s="26"/>
      <c r="HI81" s="26"/>
      <c r="HJ81" s="26" t="e">
        <f t="shared" si="70"/>
        <v>#DIV/0!</v>
      </c>
      <c r="HK81" s="187"/>
      <c r="HL81" s="187">
        <f t="shared" si="55"/>
        <v>0</v>
      </c>
      <c r="HM81" s="26"/>
      <c r="HN81" s="187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187"/>
      <c r="IA81" s="187"/>
      <c r="IB81" s="187"/>
      <c r="IC81" s="26"/>
      <c r="ID81" s="26"/>
      <c r="IE81" s="187"/>
      <c r="IF81" s="187"/>
      <c r="IG81" s="26"/>
      <c r="IH81" s="26"/>
      <c r="IJ81" s="187"/>
      <c r="IK81" s="26"/>
    </row>
    <row r="82" spans="1:245" ht="14.25" customHeight="1" hidden="1">
      <c r="A82" s="10" t="s">
        <v>72</v>
      </c>
      <c r="B82" s="153"/>
      <c r="C82" s="153" t="s">
        <v>0</v>
      </c>
      <c r="D82" s="1" t="s">
        <v>0</v>
      </c>
      <c r="E82" s="23" t="e">
        <f>(#REF!-C82)/#REF!</f>
        <v>#REF!</v>
      </c>
      <c r="F82" s="25" t="s"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5" t="s">
        <v>0</v>
      </c>
      <c r="T82" s="1" t="s">
        <v>0</v>
      </c>
      <c r="U82" s="12">
        <v>0</v>
      </c>
      <c r="V82" s="100" t="s">
        <v>0</v>
      </c>
      <c r="W82" s="1" t="s">
        <v>0</v>
      </c>
      <c r="X82" s="1" t="s">
        <v>0</v>
      </c>
      <c r="Y82" s="1" t="s">
        <v>0</v>
      </c>
      <c r="Z82" s="1" t="s">
        <v>0</v>
      </c>
      <c r="AA82" s="12"/>
      <c r="AB82" s="100" t="s">
        <v>0</v>
      </c>
      <c r="AC82" s="1" t="s">
        <v>0</v>
      </c>
      <c r="AD82" s="1" t="s">
        <v>0</v>
      </c>
      <c r="AE82" s="1" t="s">
        <v>0</v>
      </c>
      <c r="AF82" s="1" t="s">
        <v>0</v>
      </c>
      <c r="AG82" s="1" t="e">
        <f t="shared" si="92"/>
        <v>#VALUE!</v>
      </c>
      <c r="AH82" s="1" t="s">
        <v>0</v>
      </c>
      <c r="AI82" s="12"/>
      <c r="AJ82" s="12" t="s">
        <v>0</v>
      </c>
      <c r="AK82" s="1" t="s">
        <v>0</v>
      </c>
      <c r="AL82" s="147" t="s">
        <v>0</v>
      </c>
      <c r="AM82" s="147" t="s">
        <v>0</v>
      </c>
      <c r="AN82" s="1" t="s">
        <v>0</v>
      </c>
      <c r="AO82" s="1" t="s">
        <v>0</v>
      </c>
      <c r="AP82" s="1" t="s">
        <v>0</v>
      </c>
      <c r="AQ82" s="1" t="s">
        <v>0</v>
      </c>
      <c r="AR82" s="1" t="s">
        <v>0</v>
      </c>
      <c r="AS82" s="12"/>
      <c r="AT82" s="12" t="s">
        <v>0</v>
      </c>
      <c r="AU82" s="1" t="s">
        <v>0</v>
      </c>
      <c r="AV82" s="1" t="s">
        <v>0</v>
      </c>
      <c r="AW82" s="12"/>
      <c r="AX82" s="12" t="e">
        <f t="shared" si="56"/>
        <v>#VALUE!</v>
      </c>
      <c r="AY82" s="23" t="s">
        <v>0</v>
      </c>
      <c r="AZ82" s="1">
        <v>0.9999999724017304</v>
      </c>
      <c r="BA82" s="12">
        <v>144936.624</v>
      </c>
      <c r="BB82" s="12">
        <v>0.0040000000153668225</v>
      </c>
      <c r="BC82" s="1">
        <f t="shared" si="89"/>
        <v>0.9999999724017304</v>
      </c>
      <c r="BD82" s="1">
        <v>0.9999999724017304</v>
      </c>
      <c r="BE82" s="147">
        <v>1</v>
      </c>
      <c r="BF82" s="1">
        <v>1</v>
      </c>
      <c r="BG82" s="1">
        <v>1</v>
      </c>
      <c r="BH82" s="1">
        <v>1</v>
      </c>
      <c r="BI82" s="147">
        <v>1</v>
      </c>
      <c r="BJ82" s="1">
        <v>1</v>
      </c>
      <c r="BK82" s="1">
        <v>1</v>
      </c>
      <c r="BL82" s="1">
        <v>1</v>
      </c>
      <c r="BM82" s="1">
        <v>1</v>
      </c>
      <c r="BN82" s="1">
        <v>1</v>
      </c>
      <c r="BO82" s="1">
        <v>1.0000000071114334</v>
      </c>
      <c r="BP82" s="12">
        <v>1406186.28</v>
      </c>
      <c r="BQ82" s="12">
        <v>0.0040000000153668225</v>
      </c>
      <c r="BR82" s="23">
        <v>0.9999999971554266</v>
      </c>
      <c r="BS82" s="1">
        <v>1</v>
      </c>
      <c r="BT82" s="1">
        <v>1</v>
      </c>
      <c r="BU82" s="1">
        <v>1</v>
      </c>
      <c r="BV82" s="1">
        <v>1</v>
      </c>
      <c r="BW82" s="1">
        <v>1</v>
      </c>
      <c r="BX82" s="1">
        <v>1</v>
      </c>
      <c r="BY82" s="1">
        <v>1</v>
      </c>
      <c r="BZ82" s="1">
        <v>1</v>
      </c>
      <c r="CA82" s="1">
        <v>1</v>
      </c>
      <c r="CB82" s="12" t="e">
        <f>#REF!+C82+AX82+BQ82</f>
        <v>#REF!</v>
      </c>
      <c r="CC82" s="1">
        <v>1</v>
      </c>
      <c r="CD82" s="1">
        <v>1</v>
      </c>
      <c r="CE82" s="148">
        <v>1</v>
      </c>
      <c r="CF82" s="23">
        <v>1</v>
      </c>
      <c r="CG82" s="100"/>
      <c r="CH82" s="100"/>
      <c r="CI82" s="8">
        <v>1</v>
      </c>
      <c r="CJ82" s="8">
        <v>1</v>
      </c>
      <c r="CK82" s="8">
        <v>1</v>
      </c>
      <c r="CL82" s="8">
        <v>1</v>
      </c>
      <c r="CM82" s="8">
        <v>1</v>
      </c>
      <c r="CN82" s="8">
        <v>1</v>
      </c>
      <c r="CO82" s="8">
        <v>1</v>
      </c>
      <c r="CP82" s="8">
        <v>1</v>
      </c>
      <c r="CQ82" s="8">
        <v>1</v>
      </c>
      <c r="CR82" s="8">
        <v>1</v>
      </c>
      <c r="CS82" s="8">
        <v>1</v>
      </c>
      <c r="CT82" s="8">
        <v>1</v>
      </c>
      <c r="CU82" s="176">
        <v>1183903.4640000002</v>
      </c>
      <c r="CV82" s="26">
        <f t="shared" si="86"/>
        <v>1</v>
      </c>
      <c r="CW82" s="182">
        <v>1</v>
      </c>
      <c r="CX82" s="182">
        <v>1</v>
      </c>
      <c r="CY82" s="182">
        <f t="shared" si="87"/>
        <v>1</v>
      </c>
      <c r="CZ82" s="187">
        <v>144525.612</v>
      </c>
      <c r="DA82" s="187">
        <v>0</v>
      </c>
      <c r="DB82" s="187">
        <v>73677.02399999999</v>
      </c>
      <c r="DC82" s="8">
        <v>0.9999999457089906</v>
      </c>
      <c r="DD82" s="100">
        <v>144525.612</v>
      </c>
      <c r="DE82" s="100">
        <v>0</v>
      </c>
      <c r="DF82" s="182">
        <v>1</v>
      </c>
      <c r="DG82" s="182">
        <v>1</v>
      </c>
      <c r="DH82" s="182">
        <v>1</v>
      </c>
      <c r="DI82" s="182">
        <v>1</v>
      </c>
      <c r="DJ82" s="182">
        <v>1</v>
      </c>
      <c r="DK82" s="182">
        <v>1</v>
      </c>
      <c r="DL82" s="182">
        <v>1</v>
      </c>
      <c r="DM82" s="8">
        <v>1</v>
      </c>
      <c r="DN82" s="26">
        <f t="shared" si="78"/>
        <v>1</v>
      </c>
      <c r="DO82" s="199">
        <v>1682184.7920000001</v>
      </c>
      <c r="DP82" s="187">
        <f t="shared" si="72"/>
        <v>0</v>
      </c>
      <c r="DQ82" s="238">
        <v>1</v>
      </c>
      <c r="DR82" s="238" t="e">
        <f t="shared" si="79"/>
        <v>#DIV/0!</v>
      </c>
      <c r="DS82" s="223"/>
      <c r="DT82" s="187"/>
      <c r="DU82" s="238" t="e">
        <f t="shared" si="80"/>
        <v>#DIV/0!</v>
      </c>
      <c r="DV82" s="229"/>
      <c r="DW82" s="187">
        <v>-5.820766091346741E-11</v>
      </c>
      <c r="DX82" s="238">
        <v>1</v>
      </c>
      <c r="DY82" s="238"/>
      <c r="DZ82" s="238"/>
      <c r="EA82" s="238"/>
      <c r="EB82" s="238"/>
      <c r="EC82" s="238"/>
      <c r="ED82" s="187">
        <v>-5.820766091346741E-11</v>
      </c>
      <c r="EE82" s="187">
        <v>-5.820766091346741E-11</v>
      </c>
      <c r="EF82" s="238"/>
      <c r="EG82" s="187">
        <v>-5.820766091346741E-11</v>
      </c>
      <c r="EH82" s="187">
        <v>327757.956</v>
      </c>
      <c r="EI82" s="187">
        <v>282049.62</v>
      </c>
      <c r="EJ82" s="238">
        <f t="shared" si="81"/>
        <v>1.0000000000000002</v>
      </c>
      <c r="EK82" s="187">
        <v>-5.820766091346741E-11</v>
      </c>
      <c r="EL82" s="187">
        <v>318283.608</v>
      </c>
      <c r="EM82" s="26">
        <f t="shared" si="90"/>
        <v>1.0000000000000002</v>
      </c>
      <c r="EN82" s="187">
        <v>-5.820766091346741E-11</v>
      </c>
      <c r="EO82" s="238">
        <f t="shared" si="82"/>
        <v>1</v>
      </c>
      <c r="EP82" s="187">
        <f t="shared" si="74"/>
        <v>-2.9103830456733704E-10</v>
      </c>
      <c r="EQ82" s="187">
        <v>4453724.988</v>
      </c>
      <c r="ER82" s="238" t="e">
        <f t="shared" si="73"/>
        <v>#DIV/0!</v>
      </c>
      <c r="ES82" s="238">
        <f t="shared" si="73"/>
        <v>1</v>
      </c>
      <c r="ET82" s="187"/>
      <c r="EU82" s="187">
        <v>361676.82</v>
      </c>
      <c r="EV82" s="187">
        <v>337167.34799999994</v>
      </c>
      <c r="EW82" s="238">
        <f t="shared" si="83"/>
        <v>1</v>
      </c>
      <c r="EX82" s="187"/>
      <c r="EY82" s="187">
        <v>612753.912</v>
      </c>
      <c r="EZ82" s="251">
        <f t="shared" si="75"/>
        <v>1</v>
      </c>
      <c r="FA82" s="187"/>
      <c r="FB82" s="187">
        <v>644413.836</v>
      </c>
      <c r="FC82" s="238">
        <f t="shared" si="91"/>
        <v>1</v>
      </c>
      <c r="FD82" s="187"/>
      <c r="FE82" s="26">
        <v>1</v>
      </c>
      <c r="FF82" s="26"/>
      <c r="FG82" s="26"/>
      <c r="FH82" s="26">
        <f t="shared" si="76"/>
        <v>1</v>
      </c>
      <c r="FI82" s="187"/>
      <c r="FJ82" s="187">
        <v>102669.708</v>
      </c>
      <c r="FK82" s="26"/>
      <c r="FL82" s="26"/>
      <c r="FM82" s="26"/>
      <c r="FN82" s="26" t="e">
        <f t="shared" si="71"/>
        <v>#DIV/0!</v>
      </c>
      <c r="FO82" s="187"/>
      <c r="FP82" s="187"/>
      <c r="FQ82" s="26" t="e">
        <f t="shared" si="88"/>
        <v>#DIV/0!</v>
      </c>
      <c r="FR82" s="187">
        <f t="shared" si="77"/>
        <v>0</v>
      </c>
      <c r="FS82" s="187"/>
      <c r="FT82" s="238" t="e">
        <f t="shared" si="84"/>
        <v>#DIV/0!</v>
      </c>
      <c r="FU82" s="187">
        <v>0</v>
      </c>
      <c r="FV82" s="187">
        <v>0</v>
      </c>
      <c r="FW82" s="238"/>
      <c r="FX82" s="238"/>
      <c r="FY82" s="26" t="e">
        <f t="shared" si="58"/>
        <v>#DIV/0!</v>
      </c>
      <c r="FZ82" s="187"/>
      <c r="GA82" s="187">
        <v>0</v>
      </c>
      <c r="GB82" s="187"/>
      <c r="GC82" s="26"/>
      <c r="GD82" s="100"/>
      <c r="GE82" s="100"/>
      <c r="GF82" s="26">
        <v>1</v>
      </c>
      <c r="GG82" s="26">
        <v>1</v>
      </c>
      <c r="GH82" s="26">
        <v>1</v>
      </c>
      <c r="GI82" s="26">
        <v>1</v>
      </c>
      <c r="GJ82" s="26">
        <v>1</v>
      </c>
      <c r="GK82" s="26">
        <v>1</v>
      </c>
      <c r="GL82" s="26">
        <v>1</v>
      </c>
      <c r="GM82" s="100"/>
      <c r="GN82" s="100"/>
      <c r="GO82" s="26" t="e">
        <f t="shared" si="85"/>
        <v>#DIV/0!</v>
      </c>
      <c r="GP82" s="100"/>
      <c r="GQ82" s="187"/>
      <c r="GR82" s="26"/>
      <c r="GS82" s="100"/>
      <c r="GT82" s="100"/>
      <c r="GU82" s="26"/>
      <c r="GV82" s="26"/>
      <c r="GW82" s="291"/>
      <c r="GX82" s="26"/>
      <c r="GY82" s="100"/>
      <c r="GZ82" s="291"/>
      <c r="HA82" s="26"/>
      <c r="HB82" s="100"/>
      <c r="HC82" s="26"/>
      <c r="HD82" s="26"/>
      <c r="HE82" s="26"/>
      <c r="HF82" s="26"/>
      <c r="HG82" s="26"/>
      <c r="HH82" s="26"/>
      <c r="HI82" s="26"/>
      <c r="HJ82" s="26" t="e">
        <f t="shared" si="70"/>
        <v>#DIV/0!</v>
      </c>
      <c r="HK82" s="187"/>
      <c r="HL82" s="187">
        <f t="shared" si="55"/>
        <v>0</v>
      </c>
      <c r="HM82" s="26"/>
      <c r="HN82" s="187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187"/>
      <c r="IA82" s="187"/>
      <c r="IB82" s="187"/>
      <c r="IC82" s="26"/>
      <c r="ID82" s="26"/>
      <c r="IE82" s="187"/>
      <c r="IF82" s="187"/>
      <c r="IG82" s="26"/>
      <c r="IH82" s="26"/>
      <c r="IJ82" s="187"/>
      <c r="IK82" s="26"/>
    </row>
    <row r="83" spans="1:245" ht="14.25" customHeight="1" hidden="1">
      <c r="A83" s="10" t="s">
        <v>75</v>
      </c>
      <c r="B83" s="153"/>
      <c r="C83" s="153" t="s">
        <v>0</v>
      </c>
      <c r="D83" s="1" t="s">
        <v>0</v>
      </c>
      <c r="E83" s="23" t="e">
        <f>(#REF!-C83)/#REF!</f>
        <v>#REF!</v>
      </c>
      <c r="F83" s="25" t="s"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5" t="s">
        <v>0</v>
      </c>
      <c r="T83" s="1" t="s">
        <v>0</v>
      </c>
      <c r="U83" s="12">
        <v>0</v>
      </c>
      <c r="V83" s="100" t="s">
        <v>0</v>
      </c>
      <c r="W83" s="1" t="s">
        <v>0</v>
      </c>
      <c r="X83" s="1" t="s">
        <v>0</v>
      </c>
      <c r="Y83" s="1" t="s">
        <v>0</v>
      </c>
      <c r="Z83" s="1" t="s">
        <v>0</v>
      </c>
      <c r="AA83" s="12"/>
      <c r="AB83" s="100" t="s">
        <v>0</v>
      </c>
      <c r="AC83" s="1" t="s">
        <v>0</v>
      </c>
      <c r="AD83" s="1" t="s">
        <v>0</v>
      </c>
      <c r="AE83" s="1" t="s">
        <v>0</v>
      </c>
      <c r="AF83" s="1" t="s">
        <v>0</v>
      </c>
      <c r="AG83" s="1" t="e">
        <f t="shared" si="92"/>
        <v>#VALUE!</v>
      </c>
      <c r="AH83" s="1" t="s">
        <v>0</v>
      </c>
      <c r="AI83" s="12"/>
      <c r="AJ83" s="12" t="s">
        <v>0</v>
      </c>
      <c r="AK83" s="1" t="s">
        <v>0</v>
      </c>
      <c r="AL83" s="147" t="s">
        <v>0</v>
      </c>
      <c r="AM83" s="147" t="s">
        <v>0</v>
      </c>
      <c r="AN83" s="1" t="s">
        <v>0</v>
      </c>
      <c r="AO83" s="1" t="s">
        <v>0</v>
      </c>
      <c r="AP83" s="1" t="s">
        <v>0</v>
      </c>
      <c r="AQ83" s="1" t="s">
        <v>0</v>
      </c>
      <c r="AR83" s="1" t="s">
        <v>0</v>
      </c>
      <c r="AS83" s="12"/>
      <c r="AT83" s="12" t="s">
        <v>0</v>
      </c>
      <c r="AU83" s="1" t="s">
        <v>0</v>
      </c>
      <c r="AV83" s="1" t="s">
        <v>0</v>
      </c>
      <c r="AW83" s="12"/>
      <c r="AX83" s="12" t="e">
        <f t="shared" si="56"/>
        <v>#VALUE!</v>
      </c>
      <c r="AY83" s="23" t="s">
        <v>0</v>
      </c>
      <c r="AZ83" s="1" t="s">
        <v>0</v>
      </c>
      <c r="BA83" s="12"/>
      <c r="BB83" s="12" t="s">
        <v>0</v>
      </c>
      <c r="BC83" s="1" t="e">
        <f t="shared" si="89"/>
        <v>#VALUE!</v>
      </c>
      <c r="BD83" s="1">
        <v>1</v>
      </c>
      <c r="BE83" s="147">
        <v>1</v>
      </c>
      <c r="BF83" s="1">
        <v>1</v>
      </c>
      <c r="BG83" s="1">
        <v>1</v>
      </c>
      <c r="BH83" s="1">
        <v>1</v>
      </c>
      <c r="BI83" s="147">
        <v>1</v>
      </c>
      <c r="BJ83" s="1">
        <v>1</v>
      </c>
      <c r="BK83" s="1">
        <v>1</v>
      </c>
      <c r="BL83" s="1">
        <v>1</v>
      </c>
      <c r="BM83" s="1">
        <v>1</v>
      </c>
      <c r="BN83" s="1">
        <v>1</v>
      </c>
      <c r="BO83" s="1">
        <v>0.9999999930415037</v>
      </c>
      <c r="BP83" s="12">
        <v>2586765.84</v>
      </c>
      <c r="BQ83" s="12" t="s">
        <v>0</v>
      </c>
      <c r="BR83" s="23" t="s">
        <v>0</v>
      </c>
      <c r="BS83" s="1">
        <v>1</v>
      </c>
      <c r="BT83" s="1">
        <v>1</v>
      </c>
      <c r="BU83" s="1">
        <v>1</v>
      </c>
      <c r="BV83" s="1">
        <v>1</v>
      </c>
      <c r="BW83" s="1">
        <v>1</v>
      </c>
      <c r="BX83" s="1">
        <v>1</v>
      </c>
      <c r="BY83" s="1">
        <v>1</v>
      </c>
      <c r="BZ83" s="1">
        <v>1</v>
      </c>
      <c r="CA83" s="1">
        <v>1</v>
      </c>
      <c r="CB83" s="12" t="e">
        <f>#REF!+C83+AX83+BQ83</f>
        <v>#REF!</v>
      </c>
      <c r="CC83" s="1">
        <v>1</v>
      </c>
      <c r="CD83" s="1">
        <v>1</v>
      </c>
      <c r="CE83" s="148">
        <v>1</v>
      </c>
      <c r="CF83" s="23">
        <v>1</v>
      </c>
      <c r="CG83" s="100"/>
      <c r="CH83" s="100"/>
      <c r="CI83" s="8">
        <v>1</v>
      </c>
      <c r="CJ83" s="8">
        <v>1</v>
      </c>
      <c r="CK83" s="8">
        <v>1</v>
      </c>
      <c r="CL83" s="8">
        <v>1</v>
      </c>
      <c r="CM83" s="8">
        <v>1</v>
      </c>
      <c r="CN83" s="8">
        <v>1</v>
      </c>
      <c r="CO83" s="8">
        <v>1</v>
      </c>
      <c r="CP83" s="8">
        <v>1</v>
      </c>
      <c r="CQ83" s="8" t="s">
        <v>0</v>
      </c>
      <c r="CR83" s="8" t="s">
        <v>0</v>
      </c>
      <c r="CS83" s="8" t="s">
        <v>0</v>
      </c>
      <c r="CT83" s="8" t="s">
        <v>0</v>
      </c>
      <c r="CU83" s="176">
        <v>2169311.532</v>
      </c>
      <c r="CV83" s="26">
        <f t="shared" si="86"/>
        <v>1</v>
      </c>
      <c r="CW83" s="182">
        <v>1</v>
      </c>
      <c r="CX83" s="182">
        <v>1</v>
      </c>
      <c r="CY83" s="182">
        <f t="shared" si="87"/>
        <v>1</v>
      </c>
      <c r="CZ83" s="187">
        <v>278348.58</v>
      </c>
      <c r="DA83" s="187">
        <v>0</v>
      </c>
      <c r="DB83" s="187">
        <v>349532.53199999995</v>
      </c>
      <c r="DC83" s="8">
        <v>0.999999994278072</v>
      </c>
      <c r="DD83" s="100">
        <v>278348.58</v>
      </c>
      <c r="DE83" s="100">
        <v>0</v>
      </c>
      <c r="DF83" s="182">
        <v>1</v>
      </c>
      <c r="DG83" s="182">
        <v>1</v>
      </c>
      <c r="DH83" s="182">
        <v>1</v>
      </c>
      <c r="DI83" s="182">
        <v>1</v>
      </c>
      <c r="DJ83" s="182">
        <v>1</v>
      </c>
      <c r="DK83" s="182">
        <v>1</v>
      </c>
      <c r="DL83" s="182">
        <v>1</v>
      </c>
      <c r="DM83" s="8">
        <v>1</v>
      </c>
      <c r="DN83" s="26">
        <f t="shared" si="78"/>
        <v>1</v>
      </c>
      <c r="DO83" s="199">
        <v>4327017.396</v>
      </c>
      <c r="DP83" s="187">
        <f t="shared" si="72"/>
        <v>0</v>
      </c>
      <c r="DQ83" s="238">
        <v>1</v>
      </c>
      <c r="DR83" s="238" t="e">
        <f t="shared" si="79"/>
        <v>#DIV/0!</v>
      </c>
      <c r="DS83" s="223"/>
      <c r="DT83" s="187"/>
      <c r="DU83" s="238" t="e">
        <f t="shared" si="80"/>
        <v>#DIV/0!</v>
      </c>
      <c r="DV83" s="229"/>
      <c r="DW83" s="187">
        <v>0</v>
      </c>
      <c r="DX83" s="238">
        <v>1</v>
      </c>
      <c r="DY83" s="238"/>
      <c r="DZ83" s="238"/>
      <c r="EA83" s="238"/>
      <c r="EB83" s="238"/>
      <c r="EC83" s="238"/>
      <c r="ED83" s="187">
        <v>0</v>
      </c>
      <c r="EE83" s="187">
        <v>0</v>
      </c>
      <c r="EF83" s="238"/>
      <c r="EG83" s="187">
        <v>0</v>
      </c>
      <c r="EH83" s="187">
        <v>335444.82</v>
      </c>
      <c r="EI83" s="187">
        <v>329489.604</v>
      </c>
      <c r="EJ83" s="238">
        <f t="shared" si="81"/>
        <v>1</v>
      </c>
      <c r="EK83" s="187">
        <v>0</v>
      </c>
      <c r="EL83" s="187">
        <v>354535.8</v>
      </c>
      <c r="EM83" s="26">
        <f t="shared" si="90"/>
        <v>1</v>
      </c>
      <c r="EN83" s="187">
        <v>0</v>
      </c>
      <c r="EO83" s="238">
        <f t="shared" si="82"/>
        <v>1</v>
      </c>
      <c r="EP83" s="187">
        <f t="shared" si="74"/>
        <v>0</v>
      </c>
      <c r="EQ83" s="187">
        <v>5276376.492</v>
      </c>
      <c r="ER83" s="238" t="e">
        <f t="shared" si="73"/>
        <v>#DIV/0!</v>
      </c>
      <c r="ES83" s="238">
        <f t="shared" si="73"/>
        <v>1</v>
      </c>
      <c r="ET83" s="187"/>
      <c r="EU83" s="187">
        <v>518811.78</v>
      </c>
      <c r="EV83" s="187">
        <v>437374.224</v>
      </c>
      <c r="EW83" s="238">
        <f t="shared" si="83"/>
        <v>1</v>
      </c>
      <c r="EX83" s="187"/>
      <c r="EY83" s="187">
        <v>731597.676</v>
      </c>
      <c r="EZ83" s="251">
        <f t="shared" si="75"/>
        <v>1</v>
      </c>
      <c r="FA83" s="187"/>
      <c r="FB83" s="187">
        <v>659685.48</v>
      </c>
      <c r="FC83" s="238">
        <f t="shared" si="91"/>
        <v>1</v>
      </c>
      <c r="FD83" s="187"/>
      <c r="FE83" s="26">
        <v>1</v>
      </c>
      <c r="FF83" s="26"/>
      <c r="FG83" s="26"/>
      <c r="FH83" s="26">
        <f t="shared" si="76"/>
        <v>1</v>
      </c>
      <c r="FI83" s="187"/>
      <c r="FJ83" s="187">
        <v>73375.32</v>
      </c>
      <c r="FK83" s="26"/>
      <c r="FL83" s="26"/>
      <c r="FM83" s="26"/>
      <c r="FN83" s="26" t="e">
        <f t="shared" si="71"/>
        <v>#DIV/0!</v>
      </c>
      <c r="FO83" s="187"/>
      <c r="FP83" s="187"/>
      <c r="FQ83" s="26" t="e">
        <f t="shared" si="88"/>
        <v>#DIV/0!</v>
      </c>
      <c r="FR83" s="187">
        <f t="shared" si="77"/>
        <v>0</v>
      </c>
      <c r="FS83" s="187"/>
      <c r="FT83" s="238" t="e">
        <f t="shared" si="84"/>
        <v>#DIV/0!</v>
      </c>
      <c r="FU83" s="187">
        <v>0</v>
      </c>
      <c r="FV83" s="187">
        <v>0</v>
      </c>
      <c r="FW83" s="238"/>
      <c r="FX83" s="238"/>
      <c r="FY83" s="26" t="e">
        <f t="shared" si="58"/>
        <v>#DIV/0!</v>
      </c>
      <c r="FZ83" s="187"/>
      <c r="GA83" s="187">
        <v>0</v>
      </c>
      <c r="GB83" s="187"/>
      <c r="GC83" s="26"/>
      <c r="GD83" s="100"/>
      <c r="GE83" s="100"/>
      <c r="GF83" s="26">
        <v>1</v>
      </c>
      <c r="GG83" s="26">
        <v>1</v>
      </c>
      <c r="GH83" s="26">
        <v>1</v>
      </c>
      <c r="GI83" s="26">
        <v>1</v>
      </c>
      <c r="GJ83" s="26">
        <v>1</v>
      </c>
      <c r="GK83" s="26">
        <v>1</v>
      </c>
      <c r="GL83" s="26">
        <v>1</v>
      </c>
      <c r="GM83" s="100"/>
      <c r="GN83" s="100"/>
      <c r="GO83" s="26" t="e">
        <f t="shared" si="85"/>
        <v>#DIV/0!</v>
      </c>
      <c r="GP83" s="100"/>
      <c r="GQ83" s="187"/>
      <c r="GR83" s="26"/>
      <c r="GS83" s="100"/>
      <c r="GT83" s="100"/>
      <c r="GU83" s="26"/>
      <c r="GV83" s="26"/>
      <c r="GW83" s="291"/>
      <c r="GX83" s="26"/>
      <c r="GY83" s="100"/>
      <c r="GZ83" s="291"/>
      <c r="HA83" s="26"/>
      <c r="HB83" s="100"/>
      <c r="HC83" s="26"/>
      <c r="HD83" s="26"/>
      <c r="HE83" s="26"/>
      <c r="HF83" s="26"/>
      <c r="HG83" s="26"/>
      <c r="HH83" s="26"/>
      <c r="HI83" s="26"/>
      <c r="HJ83" s="26" t="e">
        <f t="shared" si="70"/>
        <v>#DIV/0!</v>
      </c>
      <c r="HK83" s="187"/>
      <c r="HL83" s="187">
        <f t="shared" si="55"/>
        <v>0</v>
      </c>
      <c r="HM83" s="26"/>
      <c r="HN83" s="187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187"/>
      <c r="IA83" s="187"/>
      <c r="IB83" s="187"/>
      <c r="IC83" s="26"/>
      <c r="ID83" s="26"/>
      <c r="IE83" s="187"/>
      <c r="IF83" s="187"/>
      <c r="IG83" s="26"/>
      <c r="IH83" s="26"/>
      <c r="IJ83" s="187"/>
      <c r="IK83" s="26"/>
    </row>
    <row r="84" spans="1:245" ht="14.25" customHeight="1" hidden="1">
      <c r="A84" s="10" t="s">
        <v>76</v>
      </c>
      <c r="B84" s="153"/>
      <c r="C84" s="153" t="s">
        <v>0</v>
      </c>
      <c r="D84" s="1" t="s">
        <v>0</v>
      </c>
      <c r="E84" s="23" t="e">
        <f>(#REF!-C84)/#REF!</f>
        <v>#REF!</v>
      </c>
      <c r="F84" s="25" t="s"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5" t="s">
        <v>0</v>
      </c>
      <c r="T84" s="1" t="s">
        <v>0</v>
      </c>
      <c r="U84" s="12">
        <v>0</v>
      </c>
      <c r="V84" s="100" t="s">
        <v>0</v>
      </c>
      <c r="W84" s="1" t="s">
        <v>0</v>
      </c>
      <c r="X84" s="1" t="s">
        <v>0</v>
      </c>
      <c r="Y84" s="1" t="s">
        <v>0</v>
      </c>
      <c r="Z84" s="1" t="s">
        <v>0</v>
      </c>
      <c r="AA84" s="12"/>
      <c r="AB84" s="100" t="s">
        <v>0</v>
      </c>
      <c r="AC84" s="1" t="s">
        <v>0</v>
      </c>
      <c r="AD84" s="1" t="s">
        <v>0</v>
      </c>
      <c r="AE84" s="1" t="s">
        <v>0</v>
      </c>
      <c r="AF84" s="1" t="s">
        <v>0</v>
      </c>
      <c r="AG84" s="1" t="e">
        <f t="shared" si="92"/>
        <v>#VALUE!</v>
      </c>
      <c r="AH84" s="1" t="s">
        <v>0</v>
      </c>
      <c r="AI84" s="12"/>
      <c r="AJ84" s="12" t="s">
        <v>0</v>
      </c>
      <c r="AK84" s="1" t="s">
        <v>0</v>
      </c>
      <c r="AL84" s="147" t="s">
        <v>0</v>
      </c>
      <c r="AM84" s="147" t="s">
        <v>0</v>
      </c>
      <c r="AN84" s="1" t="s">
        <v>0</v>
      </c>
      <c r="AO84" s="1" t="s">
        <v>0</v>
      </c>
      <c r="AP84" s="1" t="s">
        <v>0</v>
      </c>
      <c r="AQ84" s="1" t="s">
        <v>0</v>
      </c>
      <c r="AR84" s="1" t="s">
        <v>0</v>
      </c>
      <c r="AS84" s="12"/>
      <c r="AT84" s="12" t="s">
        <v>0</v>
      </c>
      <c r="AU84" s="1" t="s">
        <v>0</v>
      </c>
      <c r="AV84" s="1" t="s">
        <v>0</v>
      </c>
      <c r="AW84" s="12"/>
      <c r="AX84" s="12" t="e">
        <f t="shared" si="56"/>
        <v>#VALUE!</v>
      </c>
      <c r="AY84" s="23" t="s">
        <v>0</v>
      </c>
      <c r="AZ84" s="1" t="s">
        <v>0</v>
      </c>
      <c r="BA84" s="12"/>
      <c r="BB84" s="12" t="s">
        <v>0</v>
      </c>
      <c r="BC84" s="1" t="e">
        <f t="shared" si="89"/>
        <v>#VALUE!</v>
      </c>
      <c r="BD84" s="1">
        <v>1</v>
      </c>
      <c r="BE84" s="147">
        <v>1</v>
      </c>
      <c r="BF84" s="1">
        <v>1</v>
      </c>
      <c r="BG84" s="1">
        <v>1</v>
      </c>
      <c r="BH84" s="1">
        <v>1</v>
      </c>
      <c r="BI84" s="147">
        <v>1</v>
      </c>
      <c r="BJ84" s="1">
        <v>1</v>
      </c>
      <c r="BK84" s="1">
        <v>1</v>
      </c>
      <c r="BL84" s="1">
        <v>1</v>
      </c>
      <c r="BM84" s="1">
        <v>1</v>
      </c>
      <c r="BN84" s="1">
        <v>1</v>
      </c>
      <c r="BO84" s="1">
        <v>0.9999999947796988</v>
      </c>
      <c r="BP84" s="12">
        <v>2681837.592</v>
      </c>
      <c r="BQ84" s="12" t="s">
        <v>0</v>
      </c>
      <c r="BR84" s="23" t="s">
        <v>0</v>
      </c>
      <c r="BS84" s="1">
        <v>1</v>
      </c>
      <c r="BT84" s="1">
        <v>1</v>
      </c>
      <c r="BU84" s="1">
        <v>1</v>
      </c>
      <c r="BV84" s="1">
        <v>1</v>
      </c>
      <c r="BW84" s="1">
        <v>1</v>
      </c>
      <c r="BX84" s="1">
        <v>1</v>
      </c>
      <c r="BY84" s="1">
        <v>1</v>
      </c>
      <c r="BZ84" s="1">
        <v>1</v>
      </c>
      <c r="CA84" s="1">
        <v>1</v>
      </c>
      <c r="CB84" s="12" t="e">
        <f>#REF!+C84+AX84+BQ84</f>
        <v>#REF!</v>
      </c>
      <c r="CC84" s="1">
        <v>1</v>
      </c>
      <c r="CD84" s="1">
        <v>1</v>
      </c>
      <c r="CE84" s="148">
        <v>1</v>
      </c>
      <c r="CF84" s="23">
        <v>1</v>
      </c>
      <c r="CG84" s="100"/>
      <c r="CH84" s="100"/>
      <c r="CI84" s="8">
        <v>1</v>
      </c>
      <c r="CJ84" s="8">
        <v>1</v>
      </c>
      <c r="CK84" s="8">
        <v>1</v>
      </c>
      <c r="CL84" s="8">
        <v>1</v>
      </c>
      <c r="CM84" s="8">
        <v>1</v>
      </c>
      <c r="CN84" s="8">
        <v>1</v>
      </c>
      <c r="CO84" s="8">
        <v>1</v>
      </c>
      <c r="CP84" s="8" t="s">
        <v>0</v>
      </c>
      <c r="CQ84" s="8" t="s">
        <v>0</v>
      </c>
      <c r="CR84" s="8" t="s">
        <v>0</v>
      </c>
      <c r="CS84" s="8" t="s">
        <v>0</v>
      </c>
      <c r="CT84" s="8" t="s">
        <v>0</v>
      </c>
      <c r="CU84" s="176">
        <v>1696064.6879999996</v>
      </c>
      <c r="CV84" s="26">
        <f t="shared" si="86"/>
        <v>1</v>
      </c>
      <c r="CW84" s="182">
        <v>1</v>
      </c>
      <c r="CX84" s="182">
        <v>1</v>
      </c>
      <c r="CY84" s="182">
        <f t="shared" si="87"/>
        <v>1</v>
      </c>
      <c r="CZ84" s="187">
        <v>340511.808</v>
      </c>
      <c r="DA84" s="187">
        <v>0</v>
      </c>
      <c r="DB84" s="187">
        <v>512087.484</v>
      </c>
      <c r="DC84" s="8">
        <v>0.9999999921888346</v>
      </c>
      <c r="DD84" s="100">
        <v>340511.808</v>
      </c>
      <c r="DE84" s="100">
        <v>0</v>
      </c>
      <c r="DF84" s="182">
        <v>1</v>
      </c>
      <c r="DG84" s="182">
        <v>1</v>
      </c>
      <c r="DH84" s="182">
        <v>1</v>
      </c>
      <c r="DI84" s="182">
        <v>1</v>
      </c>
      <c r="DJ84" s="182">
        <v>1</v>
      </c>
      <c r="DK84" s="182">
        <v>1</v>
      </c>
      <c r="DL84" s="182">
        <v>1</v>
      </c>
      <c r="DM84" s="8">
        <v>1</v>
      </c>
      <c r="DN84" s="26">
        <f t="shared" si="78"/>
        <v>1</v>
      </c>
      <c r="DO84" s="199">
        <v>4413669.468</v>
      </c>
      <c r="DP84" s="187">
        <f t="shared" si="72"/>
        <v>0</v>
      </c>
      <c r="DQ84" s="238">
        <v>1</v>
      </c>
      <c r="DR84" s="238" t="e">
        <f t="shared" si="79"/>
        <v>#DIV/0!</v>
      </c>
      <c r="DS84" s="223"/>
      <c r="DT84" s="187"/>
      <c r="DU84" s="238" t="e">
        <f t="shared" si="80"/>
        <v>#DIV/0!</v>
      </c>
      <c r="DV84" s="229"/>
      <c r="DW84" s="187">
        <v>5.820766091346741E-11</v>
      </c>
      <c r="DX84" s="238">
        <v>1</v>
      </c>
      <c r="DY84" s="238"/>
      <c r="DZ84" s="238"/>
      <c r="EA84" s="238"/>
      <c r="EB84" s="238"/>
      <c r="EC84" s="238"/>
      <c r="ED84" s="187">
        <v>5.820766091346741E-11</v>
      </c>
      <c r="EE84" s="187">
        <v>5.820766091346741E-11</v>
      </c>
      <c r="EF84" s="238"/>
      <c r="EG84" s="187">
        <v>5.820766091346741E-11</v>
      </c>
      <c r="EH84" s="187">
        <v>219135.64800000002</v>
      </c>
      <c r="EI84" s="187">
        <v>231469.908</v>
      </c>
      <c r="EJ84" s="238">
        <f t="shared" si="81"/>
        <v>0.9999999999999998</v>
      </c>
      <c r="EK84" s="187">
        <v>5.820766091346741E-11</v>
      </c>
      <c r="EL84" s="187">
        <v>278338.76399999997</v>
      </c>
      <c r="EM84" s="26">
        <f t="shared" si="90"/>
        <v>0.9999999999999998</v>
      </c>
      <c r="EN84" s="187">
        <v>5.820766091346741E-11</v>
      </c>
      <c r="EO84" s="238">
        <f t="shared" si="82"/>
        <v>0.9999999999999999</v>
      </c>
      <c r="EP84" s="187">
        <f t="shared" si="74"/>
        <v>2.9103830456733704E-10</v>
      </c>
      <c r="EQ84" s="187">
        <v>4155790.7759999996</v>
      </c>
      <c r="ER84" s="238" t="e">
        <f t="shared" si="73"/>
        <v>#DIV/0!</v>
      </c>
      <c r="ES84" s="238">
        <f t="shared" si="73"/>
        <v>1</v>
      </c>
      <c r="ET84" s="187"/>
      <c r="EU84" s="187">
        <v>463466.82</v>
      </c>
      <c r="EV84" s="187">
        <v>367736.06399999995</v>
      </c>
      <c r="EW84" s="238">
        <f t="shared" si="83"/>
        <v>1</v>
      </c>
      <c r="EX84" s="187"/>
      <c r="EY84" s="187">
        <v>595339.3439999999</v>
      </c>
      <c r="EZ84" s="251">
        <f t="shared" si="75"/>
        <v>1</v>
      </c>
      <c r="FA84" s="187"/>
      <c r="FB84" s="187">
        <v>462942.684</v>
      </c>
      <c r="FC84" s="238">
        <f t="shared" si="91"/>
        <v>1</v>
      </c>
      <c r="FD84" s="187"/>
      <c r="FE84" s="26" t="s">
        <v>0</v>
      </c>
      <c r="FF84" s="26"/>
      <c r="FG84" s="26"/>
      <c r="FH84" s="26">
        <f t="shared" si="76"/>
        <v>1</v>
      </c>
      <c r="FI84" s="187"/>
      <c r="FJ84" s="187">
        <v>68344.632</v>
      </c>
      <c r="FK84" s="26"/>
      <c r="FL84" s="26"/>
      <c r="FM84" s="26"/>
      <c r="FN84" s="26" t="e">
        <f t="shared" si="71"/>
        <v>#DIV/0!</v>
      </c>
      <c r="FO84" s="187"/>
      <c r="FP84" s="187"/>
      <c r="FQ84" s="26" t="e">
        <f t="shared" si="88"/>
        <v>#DIV/0!</v>
      </c>
      <c r="FR84" s="187">
        <f t="shared" si="77"/>
        <v>0</v>
      </c>
      <c r="FS84" s="187"/>
      <c r="FT84" s="238" t="e">
        <f t="shared" si="84"/>
        <v>#DIV/0!</v>
      </c>
      <c r="FU84" s="187">
        <v>0</v>
      </c>
      <c r="FV84" s="187">
        <v>0</v>
      </c>
      <c r="FW84" s="238"/>
      <c r="FX84" s="238"/>
      <c r="FY84" s="26" t="e">
        <f t="shared" si="58"/>
        <v>#DIV/0!</v>
      </c>
      <c r="FZ84" s="187"/>
      <c r="GA84" s="187">
        <v>0</v>
      </c>
      <c r="GB84" s="187"/>
      <c r="GC84" s="26"/>
      <c r="GD84" s="100"/>
      <c r="GE84" s="100"/>
      <c r="GF84" s="26">
        <v>1</v>
      </c>
      <c r="GG84" s="26">
        <v>1</v>
      </c>
      <c r="GH84" s="26">
        <v>1</v>
      </c>
      <c r="GI84" s="26">
        <v>1</v>
      </c>
      <c r="GJ84" s="26">
        <v>1</v>
      </c>
      <c r="GK84" s="26">
        <v>1</v>
      </c>
      <c r="GL84" s="26">
        <v>1</v>
      </c>
      <c r="GM84" s="100"/>
      <c r="GN84" s="100"/>
      <c r="GO84" s="26" t="e">
        <f t="shared" si="85"/>
        <v>#DIV/0!</v>
      </c>
      <c r="GP84" s="100"/>
      <c r="GQ84" s="187"/>
      <c r="GR84" s="26"/>
      <c r="GS84" s="100"/>
      <c r="GT84" s="100"/>
      <c r="GU84" s="26"/>
      <c r="GV84" s="26"/>
      <c r="GW84" s="291"/>
      <c r="GX84" s="26"/>
      <c r="GY84" s="100"/>
      <c r="GZ84" s="291"/>
      <c r="HA84" s="26"/>
      <c r="HB84" s="100"/>
      <c r="HC84" s="26"/>
      <c r="HD84" s="26"/>
      <c r="HE84" s="26"/>
      <c r="HF84" s="26"/>
      <c r="HG84" s="26"/>
      <c r="HH84" s="26"/>
      <c r="HI84" s="26"/>
      <c r="HJ84" s="26" t="e">
        <f t="shared" si="70"/>
        <v>#DIV/0!</v>
      </c>
      <c r="HK84" s="187"/>
      <c r="HL84" s="187">
        <f t="shared" si="55"/>
        <v>0</v>
      </c>
      <c r="HM84" s="26"/>
      <c r="HN84" s="187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187"/>
      <c r="IA84" s="187"/>
      <c r="IB84" s="187"/>
      <c r="IC84" s="26"/>
      <c r="ID84" s="26"/>
      <c r="IE84" s="187"/>
      <c r="IF84" s="187"/>
      <c r="IG84" s="26"/>
      <c r="IH84" s="26"/>
      <c r="IJ84" s="187"/>
      <c r="IK84" s="26"/>
    </row>
    <row r="85" spans="1:245" ht="14.25" customHeight="1" hidden="1">
      <c r="A85" s="10" t="s">
        <v>81</v>
      </c>
      <c r="B85" s="153"/>
      <c r="C85" s="153" t="s">
        <v>0</v>
      </c>
      <c r="D85" s="1" t="s">
        <v>0</v>
      </c>
      <c r="E85" s="23" t="e">
        <f>(#REF!-C85)/#REF!</f>
        <v>#REF!</v>
      </c>
      <c r="F85" s="25" t="s"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5" t="s">
        <v>0</v>
      </c>
      <c r="T85" s="1" t="s">
        <v>0</v>
      </c>
      <c r="U85" s="12">
        <v>0</v>
      </c>
      <c r="V85" s="100" t="s">
        <v>0</v>
      </c>
      <c r="W85" s="1" t="s">
        <v>0</v>
      </c>
      <c r="X85" s="1" t="s">
        <v>0</v>
      </c>
      <c r="Y85" s="1" t="s">
        <v>0</v>
      </c>
      <c r="Z85" s="1" t="s">
        <v>0</v>
      </c>
      <c r="AA85" s="12"/>
      <c r="AB85" s="100" t="s">
        <v>0</v>
      </c>
      <c r="AC85" s="1" t="s">
        <v>0</v>
      </c>
      <c r="AD85" s="1" t="s">
        <v>0</v>
      </c>
      <c r="AE85" s="1" t="s">
        <v>0</v>
      </c>
      <c r="AF85" s="1" t="s">
        <v>0</v>
      </c>
      <c r="AG85" s="1" t="e">
        <f t="shared" si="92"/>
        <v>#VALUE!</v>
      </c>
      <c r="AH85" s="1" t="s">
        <v>0</v>
      </c>
      <c r="AI85" s="12"/>
      <c r="AJ85" s="12" t="s">
        <v>0</v>
      </c>
      <c r="AK85" s="1" t="s">
        <v>0</v>
      </c>
      <c r="AL85" s="147" t="s">
        <v>0</v>
      </c>
      <c r="AM85" s="147" t="s">
        <v>0</v>
      </c>
      <c r="AN85" s="1" t="s">
        <v>0</v>
      </c>
      <c r="AO85" s="1" t="s">
        <v>0</v>
      </c>
      <c r="AP85" s="1" t="s">
        <v>0</v>
      </c>
      <c r="AQ85" s="1" t="s">
        <v>0</v>
      </c>
      <c r="AR85" s="1" t="s">
        <v>0</v>
      </c>
      <c r="AS85" s="12"/>
      <c r="AT85" s="12" t="s">
        <v>0</v>
      </c>
      <c r="AU85" s="1" t="s">
        <v>0</v>
      </c>
      <c r="AV85" s="1" t="s">
        <v>0</v>
      </c>
      <c r="AW85" s="12"/>
      <c r="AX85" s="12" t="e">
        <f t="shared" si="56"/>
        <v>#VALUE!</v>
      </c>
      <c r="AY85" s="23" t="s">
        <v>0</v>
      </c>
      <c r="AZ85" s="1" t="s">
        <v>0</v>
      </c>
      <c r="BA85" s="12"/>
      <c r="BB85" s="12" t="s">
        <v>0</v>
      </c>
      <c r="BC85" s="1" t="e">
        <f t="shared" si="89"/>
        <v>#VALUE!</v>
      </c>
      <c r="BD85" s="1" t="s">
        <v>0</v>
      </c>
      <c r="BE85" s="147" t="s">
        <v>0</v>
      </c>
      <c r="BF85" s="1">
        <v>1</v>
      </c>
      <c r="BG85" s="1">
        <v>1</v>
      </c>
      <c r="BH85" s="1">
        <v>1</v>
      </c>
      <c r="BI85" s="147">
        <v>1</v>
      </c>
      <c r="BJ85" s="1">
        <v>1</v>
      </c>
      <c r="BK85" s="1">
        <v>1</v>
      </c>
      <c r="BL85" s="1">
        <v>1</v>
      </c>
      <c r="BM85" s="1">
        <v>1</v>
      </c>
      <c r="BN85" s="1">
        <v>1</v>
      </c>
      <c r="BO85" s="1">
        <v>0.9999999956111371</v>
      </c>
      <c r="BP85" s="12">
        <v>3189892.152</v>
      </c>
      <c r="BQ85" s="12" t="s">
        <v>0</v>
      </c>
      <c r="BR85" s="23" t="s">
        <v>0</v>
      </c>
      <c r="BS85" s="1">
        <v>1</v>
      </c>
      <c r="BT85" s="1">
        <v>1</v>
      </c>
      <c r="BU85" s="1">
        <v>1</v>
      </c>
      <c r="BV85" s="1">
        <v>1</v>
      </c>
      <c r="BW85" s="1">
        <v>1</v>
      </c>
      <c r="BX85" s="1">
        <v>1</v>
      </c>
      <c r="BY85" s="1">
        <v>1</v>
      </c>
      <c r="BZ85" s="1">
        <v>1</v>
      </c>
      <c r="CA85" s="1">
        <v>1</v>
      </c>
      <c r="CB85" s="12" t="e">
        <f>#REF!+C85+AX85+BQ85</f>
        <v>#REF!</v>
      </c>
      <c r="CC85" s="1">
        <v>1</v>
      </c>
      <c r="CD85" s="1">
        <v>1</v>
      </c>
      <c r="CE85" s="148">
        <v>1</v>
      </c>
      <c r="CF85" s="23">
        <v>1</v>
      </c>
      <c r="CG85" s="100"/>
      <c r="CH85" s="100"/>
      <c r="CI85" s="8">
        <v>1</v>
      </c>
      <c r="CJ85" s="8">
        <v>1</v>
      </c>
      <c r="CK85" s="8">
        <v>1</v>
      </c>
      <c r="CL85" s="8">
        <v>1</v>
      </c>
      <c r="CM85" s="8">
        <v>1</v>
      </c>
      <c r="CN85" s="8">
        <v>1</v>
      </c>
      <c r="CO85" s="8">
        <v>1</v>
      </c>
      <c r="CP85" s="8" t="s">
        <v>0</v>
      </c>
      <c r="CQ85" s="8">
        <v>1</v>
      </c>
      <c r="CR85" s="8">
        <v>1</v>
      </c>
      <c r="CS85" s="8">
        <v>1</v>
      </c>
      <c r="CT85" s="8">
        <v>1</v>
      </c>
      <c r="CU85" s="176"/>
      <c r="CV85" s="26" t="e">
        <f t="shared" si="86"/>
        <v>#DIV/0!</v>
      </c>
      <c r="CW85" s="182" t="s">
        <v>0</v>
      </c>
      <c r="CX85" s="182" t="s">
        <v>0</v>
      </c>
      <c r="CY85" s="182" t="e">
        <f t="shared" si="87"/>
        <v>#DIV/0!</v>
      </c>
      <c r="CZ85" s="187">
        <v>0</v>
      </c>
      <c r="DA85" s="187">
        <v>0</v>
      </c>
      <c r="DB85" s="187">
        <v>0</v>
      </c>
      <c r="DC85" s="8" t="s">
        <v>0</v>
      </c>
      <c r="DD85" s="100">
        <v>0</v>
      </c>
      <c r="DE85" s="100">
        <v>0</v>
      </c>
      <c r="DF85" s="182" t="s">
        <v>0</v>
      </c>
      <c r="DG85" s="182" t="s">
        <v>0</v>
      </c>
      <c r="DH85" s="182" t="s">
        <v>0</v>
      </c>
      <c r="DI85" s="182" t="s">
        <v>0</v>
      </c>
      <c r="DJ85" s="182" t="s">
        <v>0</v>
      </c>
      <c r="DK85" s="182" t="s">
        <v>0</v>
      </c>
      <c r="DL85" s="182" t="s">
        <v>0</v>
      </c>
      <c r="DM85" s="8" t="s">
        <v>0</v>
      </c>
      <c r="DN85" s="26"/>
      <c r="DO85" s="199">
        <v>0</v>
      </c>
      <c r="DP85" s="187">
        <f t="shared" si="72"/>
        <v>0</v>
      </c>
      <c r="DQ85" s="238" t="s">
        <v>0</v>
      </c>
      <c r="DR85" s="238" t="e">
        <f t="shared" si="79"/>
        <v>#DIV/0!</v>
      </c>
      <c r="DS85" s="223"/>
      <c r="DT85" s="187"/>
      <c r="DU85" s="238" t="e">
        <f t="shared" si="80"/>
        <v>#DIV/0!</v>
      </c>
      <c r="DV85" s="229"/>
      <c r="DW85" s="187">
        <v>0</v>
      </c>
      <c r="DX85" s="238" t="s">
        <v>0</v>
      </c>
      <c r="DY85" s="238"/>
      <c r="DZ85" s="238"/>
      <c r="EA85" s="238"/>
      <c r="EB85" s="238"/>
      <c r="EC85" s="238"/>
      <c r="ED85" s="187">
        <v>0</v>
      </c>
      <c r="EE85" s="187">
        <v>0</v>
      </c>
      <c r="EF85" s="238"/>
      <c r="EG85" s="187">
        <v>0</v>
      </c>
      <c r="EH85" s="187">
        <v>0</v>
      </c>
      <c r="EI85" s="187"/>
      <c r="EJ85" s="238"/>
      <c r="EK85" s="187">
        <v>0</v>
      </c>
      <c r="EL85" s="187">
        <v>0</v>
      </c>
      <c r="EM85" s="26"/>
      <c r="EN85" s="187">
        <v>0</v>
      </c>
      <c r="EO85" s="238" t="e">
        <f t="shared" si="82"/>
        <v>#DIV/0!</v>
      </c>
      <c r="EP85" s="187">
        <f t="shared" si="74"/>
        <v>0</v>
      </c>
      <c r="EQ85" s="187"/>
      <c r="ER85" s="238" t="e">
        <f t="shared" si="73"/>
        <v>#DIV/0!</v>
      </c>
      <c r="ES85" s="238" t="e">
        <f t="shared" si="73"/>
        <v>#DIV/0!</v>
      </c>
      <c r="ET85" s="187"/>
      <c r="EU85" s="187">
        <v>0</v>
      </c>
      <c r="EV85" s="187">
        <v>0</v>
      </c>
      <c r="EW85" s="238"/>
      <c r="EX85" s="187"/>
      <c r="EY85" s="187">
        <v>0</v>
      </c>
      <c r="EZ85" s="251" t="e">
        <f t="shared" si="75"/>
        <v>#DIV/0!</v>
      </c>
      <c r="FA85" s="187"/>
      <c r="FB85" s="187">
        <v>0</v>
      </c>
      <c r="FC85" s="238"/>
      <c r="FD85" s="187"/>
      <c r="FE85" s="26" t="s">
        <v>0</v>
      </c>
      <c r="FF85" s="26"/>
      <c r="FG85" s="26"/>
      <c r="FH85" s="26" t="e">
        <f t="shared" si="76"/>
        <v>#DIV/0!</v>
      </c>
      <c r="FI85" s="187"/>
      <c r="FJ85" s="187">
        <v>0</v>
      </c>
      <c r="FK85" s="26"/>
      <c r="FL85" s="26"/>
      <c r="FM85" s="26"/>
      <c r="FN85" s="26" t="e">
        <f t="shared" si="71"/>
        <v>#DIV/0!</v>
      </c>
      <c r="FO85" s="187"/>
      <c r="FP85" s="187"/>
      <c r="FQ85" s="26" t="e">
        <f t="shared" si="88"/>
        <v>#DIV/0!</v>
      </c>
      <c r="FR85" s="187">
        <f t="shared" si="77"/>
        <v>0</v>
      </c>
      <c r="FS85" s="187"/>
      <c r="FT85" s="238" t="e">
        <f t="shared" si="84"/>
        <v>#DIV/0!</v>
      </c>
      <c r="FU85" s="187">
        <v>0</v>
      </c>
      <c r="FV85" s="187">
        <v>0</v>
      </c>
      <c r="FW85" s="238"/>
      <c r="FX85" s="238"/>
      <c r="FY85" s="26" t="e">
        <f t="shared" si="58"/>
        <v>#DIV/0!</v>
      </c>
      <c r="FZ85" s="187"/>
      <c r="GA85" s="187">
        <v>0</v>
      </c>
      <c r="GB85" s="187"/>
      <c r="GC85" s="26"/>
      <c r="GD85" s="100"/>
      <c r="GE85" s="100"/>
      <c r="GF85" s="26"/>
      <c r="GG85" s="26"/>
      <c r="GH85" s="26"/>
      <c r="GI85" s="26"/>
      <c r="GJ85" s="26"/>
      <c r="GK85" s="26"/>
      <c r="GL85" s="26"/>
      <c r="GM85" s="100"/>
      <c r="GN85" s="100"/>
      <c r="GO85" s="26" t="e">
        <f t="shared" si="85"/>
        <v>#DIV/0!</v>
      </c>
      <c r="GP85" s="100"/>
      <c r="GQ85" s="187"/>
      <c r="GR85" s="26"/>
      <c r="GS85" s="100"/>
      <c r="GT85" s="100"/>
      <c r="GU85" s="26"/>
      <c r="GV85" s="26"/>
      <c r="GW85" s="291"/>
      <c r="GX85" s="26"/>
      <c r="GY85" s="100"/>
      <c r="GZ85" s="291"/>
      <c r="HA85" s="26"/>
      <c r="HB85" s="100"/>
      <c r="HC85" s="26"/>
      <c r="HD85" s="26"/>
      <c r="HE85" s="26"/>
      <c r="HF85" s="26"/>
      <c r="HG85" s="26"/>
      <c r="HH85" s="26"/>
      <c r="HI85" s="26"/>
      <c r="HJ85" s="26" t="e">
        <f t="shared" si="70"/>
        <v>#DIV/0!</v>
      </c>
      <c r="HK85" s="187"/>
      <c r="HL85" s="187">
        <f t="shared" si="55"/>
        <v>0</v>
      </c>
      <c r="HM85" s="26"/>
      <c r="HN85" s="187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187"/>
      <c r="IA85" s="187"/>
      <c r="IB85" s="187"/>
      <c r="IC85" s="26"/>
      <c r="ID85" s="26"/>
      <c r="IE85" s="187"/>
      <c r="IF85" s="187"/>
      <c r="IG85" s="26"/>
      <c r="IH85" s="26"/>
      <c r="IJ85" s="187"/>
      <c r="IK85" s="26"/>
    </row>
    <row r="86" spans="1:245" ht="14.25" customHeight="1" hidden="1">
      <c r="A86" s="10" t="s">
        <v>82</v>
      </c>
      <c r="B86" s="153"/>
      <c r="C86" s="153" t="s">
        <v>0</v>
      </c>
      <c r="D86" s="1" t="s">
        <v>0</v>
      </c>
      <c r="E86" s="23" t="e">
        <f>(#REF!-C86)/#REF!</f>
        <v>#REF!</v>
      </c>
      <c r="F86" s="25" t="s">
        <v>0</v>
      </c>
      <c r="G86" s="1" t="s">
        <v>0</v>
      </c>
      <c r="H86" s="1" t="s">
        <v>0</v>
      </c>
      <c r="I86" s="1" t="s">
        <v>0</v>
      </c>
      <c r="J86" s="1" t="s">
        <v>0</v>
      </c>
      <c r="K86" s="1" t="s">
        <v>0</v>
      </c>
      <c r="L86" s="1" t="s">
        <v>0</v>
      </c>
      <c r="M86" s="1" t="s">
        <v>0</v>
      </c>
      <c r="N86" s="1" t="s">
        <v>0</v>
      </c>
      <c r="O86" s="1" t="s">
        <v>0</v>
      </c>
      <c r="P86" s="1" t="s">
        <v>0</v>
      </c>
      <c r="Q86" s="1" t="s">
        <v>0</v>
      </c>
      <c r="R86" s="1" t="s">
        <v>0</v>
      </c>
      <c r="S86" s="25" t="s">
        <v>0</v>
      </c>
      <c r="T86" s="1" t="s">
        <v>0</v>
      </c>
      <c r="U86" s="12">
        <v>0</v>
      </c>
      <c r="V86" s="100" t="s">
        <v>0</v>
      </c>
      <c r="W86" s="1" t="s">
        <v>0</v>
      </c>
      <c r="X86" s="1" t="s">
        <v>0</v>
      </c>
      <c r="Y86" s="1" t="s">
        <v>0</v>
      </c>
      <c r="Z86" s="1" t="s">
        <v>0</v>
      </c>
      <c r="AA86" s="12"/>
      <c r="AB86" s="100" t="s">
        <v>0</v>
      </c>
      <c r="AC86" s="1" t="s">
        <v>0</v>
      </c>
      <c r="AD86" s="1" t="s">
        <v>0</v>
      </c>
      <c r="AE86" s="1" t="s">
        <v>0</v>
      </c>
      <c r="AF86" s="1" t="s">
        <v>0</v>
      </c>
      <c r="AG86" s="1" t="e">
        <f t="shared" si="92"/>
        <v>#VALUE!</v>
      </c>
      <c r="AH86" s="1" t="s">
        <v>0</v>
      </c>
      <c r="AI86" s="12"/>
      <c r="AJ86" s="12" t="s">
        <v>0</v>
      </c>
      <c r="AK86" s="1" t="s">
        <v>0</v>
      </c>
      <c r="AL86" s="147" t="s">
        <v>0</v>
      </c>
      <c r="AM86" s="147" t="s">
        <v>0</v>
      </c>
      <c r="AN86" s="1" t="s">
        <v>0</v>
      </c>
      <c r="AO86" s="1" t="s">
        <v>0</v>
      </c>
      <c r="AP86" s="1" t="s">
        <v>0</v>
      </c>
      <c r="AQ86" s="1" t="s">
        <v>0</v>
      </c>
      <c r="AR86" s="1" t="s">
        <v>0</v>
      </c>
      <c r="AS86" s="12"/>
      <c r="AT86" s="12" t="s">
        <v>0</v>
      </c>
      <c r="AU86" s="1" t="s">
        <v>0</v>
      </c>
      <c r="AV86" s="1" t="s">
        <v>0</v>
      </c>
      <c r="AW86" s="12"/>
      <c r="AX86" s="12" t="e">
        <f t="shared" si="56"/>
        <v>#VALUE!</v>
      </c>
      <c r="AY86" s="23" t="s">
        <v>0</v>
      </c>
      <c r="AZ86" s="1" t="s">
        <v>0</v>
      </c>
      <c r="BA86" s="12"/>
      <c r="BB86" s="12" t="s">
        <v>0</v>
      </c>
      <c r="BC86" s="1" t="e">
        <f t="shared" si="89"/>
        <v>#VALUE!</v>
      </c>
      <c r="BD86" s="1" t="s">
        <v>0</v>
      </c>
      <c r="BE86" s="147" t="s">
        <v>0</v>
      </c>
      <c r="BF86" s="1" t="s">
        <v>0</v>
      </c>
      <c r="BG86" s="1">
        <v>1</v>
      </c>
      <c r="BH86" s="1">
        <v>1</v>
      </c>
      <c r="BI86" s="147">
        <v>1</v>
      </c>
      <c r="BJ86" s="1">
        <v>1</v>
      </c>
      <c r="BK86" s="1">
        <v>1</v>
      </c>
      <c r="BL86" s="1">
        <v>1</v>
      </c>
      <c r="BM86" s="1">
        <v>1</v>
      </c>
      <c r="BN86" s="1">
        <v>1</v>
      </c>
      <c r="BO86" s="1">
        <v>1.0000000013008956</v>
      </c>
      <c r="BP86" s="12">
        <v>3074804.712</v>
      </c>
      <c r="BQ86" s="12" t="s">
        <v>0</v>
      </c>
      <c r="BR86" s="23" t="s">
        <v>0</v>
      </c>
      <c r="BS86" s="1">
        <v>1</v>
      </c>
      <c r="BT86" s="1">
        <v>1</v>
      </c>
      <c r="BU86" s="1">
        <v>1</v>
      </c>
      <c r="BV86" s="1">
        <v>1</v>
      </c>
      <c r="BW86" s="1">
        <v>1</v>
      </c>
      <c r="BX86" s="1">
        <v>1</v>
      </c>
      <c r="BY86" s="1">
        <v>1</v>
      </c>
      <c r="BZ86" s="1">
        <v>1</v>
      </c>
      <c r="CA86" s="1">
        <v>1</v>
      </c>
      <c r="CB86" s="12" t="e">
        <f>#REF!+C86+AX86+BQ86</f>
        <v>#REF!</v>
      </c>
      <c r="CC86" s="1">
        <v>1</v>
      </c>
      <c r="CD86" s="1">
        <v>1</v>
      </c>
      <c r="CE86" s="148">
        <v>1</v>
      </c>
      <c r="CF86" s="23">
        <v>1</v>
      </c>
      <c r="CG86" s="100"/>
      <c r="CH86" s="100"/>
      <c r="CI86" s="8">
        <v>1</v>
      </c>
      <c r="CJ86" s="8">
        <v>1</v>
      </c>
      <c r="CK86" s="8">
        <v>1</v>
      </c>
      <c r="CL86" s="8">
        <v>1</v>
      </c>
      <c r="CM86" s="8">
        <v>1</v>
      </c>
      <c r="CN86" s="8">
        <v>1</v>
      </c>
      <c r="CO86" s="8">
        <v>1</v>
      </c>
      <c r="CP86" s="8">
        <v>1</v>
      </c>
      <c r="CQ86" s="8">
        <v>1</v>
      </c>
      <c r="CR86" s="8">
        <v>1</v>
      </c>
      <c r="CS86" s="8">
        <v>1</v>
      </c>
      <c r="CT86" s="8">
        <v>1</v>
      </c>
      <c r="CU86" s="176">
        <v>2306482.164</v>
      </c>
      <c r="CV86" s="26">
        <f t="shared" si="86"/>
        <v>1</v>
      </c>
      <c r="CW86" s="182" t="s">
        <v>0</v>
      </c>
      <c r="CX86" s="182" t="s">
        <v>0</v>
      </c>
      <c r="CY86" s="182" t="e">
        <f t="shared" si="87"/>
        <v>#DIV/0!</v>
      </c>
      <c r="CZ86" s="187">
        <v>0</v>
      </c>
      <c r="DA86" s="187">
        <v>0</v>
      </c>
      <c r="DB86" s="187">
        <v>0</v>
      </c>
      <c r="DC86" s="8" t="s">
        <v>0</v>
      </c>
      <c r="DD86" s="100">
        <v>0</v>
      </c>
      <c r="DE86" s="100">
        <v>0</v>
      </c>
      <c r="DF86" s="182" t="s">
        <v>0</v>
      </c>
      <c r="DG86" s="182" t="s">
        <v>0</v>
      </c>
      <c r="DH86" s="182" t="s">
        <v>0</v>
      </c>
      <c r="DI86" s="182" t="s">
        <v>0</v>
      </c>
      <c r="DJ86" s="182" t="s">
        <v>0</v>
      </c>
      <c r="DK86" s="182" t="s">
        <v>0</v>
      </c>
      <c r="DL86" s="182" t="s">
        <v>0</v>
      </c>
      <c r="DM86" s="8" t="s">
        <v>0</v>
      </c>
      <c r="DN86" s="26"/>
      <c r="DO86" s="199">
        <v>0</v>
      </c>
      <c r="DP86" s="187">
        <f t="shared" si="72"/>
        <v>0</v>
      </c>
      <c r="DQ86" s="238" t="s">
        <v>0</v>
      </c>
      <c r="DR86" s="238" t="e">
        <f t="shared" si="79"/>
        <v>#DIV/0!</v>
      </c>
      <c r="DS86" s="223"/>
      <c r="DT86" s="187"/>
      <c r="DU86" s="238" t="e">
        <f t="shared" si="80"/>
        <v>#DIV/0!</v>
      </c>
      <c r="DV86" s="229"/>
      <c r="DW86" s="187">
        <v>0</v>
      </c>
      <c r="DX86" s="238" t="s">
        <v>0</v>
      </c>
      <c r="DY86" s="238"/>
      <c r="DZ86" s="238"/>
      <c r="EA86" s="238"/>
      <c r="EB86" s="238"/>
      <c r="EC86" s="238"/>
      <c r="ED86" s="187">
        <v>0</v>
      </c>
      <c r="EE86" s="187">
        <v>0</v>
      </c>
      <c r="EF86" s="238"/>
      <c r="EG86" s="187">
        <v>0</v>
      </c>
      <c r="EH86" s="187">
        <v>0</v>
      </c>
      <c r="EI86" s="187"/>
      <c r="EJ86" s="238"/>
      <c r="EK86" s="187">
        <v>0</v>
      </c>
      <c r="EL86" s="187">
        <v>0</v>
      </c>
      <c r="EM86" s="26"/>
      <c r="EN86" s="187">
        <v>0</v>
      </c>
      <c r="EO86" s="238" t="e">
        <f t="shared" si="82"/>
        <v>#DIV/0!</v>
      </c>
      <c r="EP86" s="187">
        <f t="shared" si="74"/>
        <v>0</v>
      </c>
      <c r="EQ86" s="187"/>
      <c r="ER86" s="238" t="e">
        <f t="shared" si="73"/>
        <v>#DIV/0!</v>
      </c>
      <c r="ES86" s="238" t="e">
        <f t="shared" si="73"/>
        <v>#DIV/0!</v>
      </c>
      <c r="ET86" s="187"/>
      <c r="EU86" s="187">
        <v>0</v>
      </c>
      <c r="EV86" s="187">
        <v>0</v>
      </c>
      <c r="EW86" s="238"/>
      <c r="EX86" s="187"/>
      <c r="EY86" s="187">
        <v>0</v>
      </c>
      <c r="EZ86" s="251" t="e">
        <f t="shared" si="75"/>
        <v>#DIV/0!</v>
      </c>
      <c r="FA86" s="187"/>
      <c r="FB86" s="187">
        <v>0</v>
      </c>
      <c r="FC86" s="238"/>
      <c r="FD86" s="187"/>
      <c r="FE86" s="26">
        <v>1</v>
      </c>
      <c r="FF86" s="26"/>
      <c r="FG86" s="26"/>
      <c r="FH86" s="26" t="e">
        <f t="shared" si="76"/>
        <v>#DIV/0!</v>
      </c>
      <c r="FI86" s="187"/>
      <c r="FJ86" s="187">
        <v>0</v>
      </c>
      <c r="FK86" s="26"/>
      <c r="FL86" s="26"/>
      <c r="FM86" s="26"/>
      <c r="FN86" s="26" t="e">
        <f t="shared" si="71"/>
        <v>#DIV/0!</v>
      </c>
      <c r="FO86" s="187"/>
      <c r="FP86" s="187"/>
      <c r="FQ86" s="26" t="e">
        <f t="shared" si="88"/>
        <v>#DIV/0!</v>
      </c>
      <c r="FR86" s="187">
        <f t="shared" si="77"/>
        <v>0</v>
      </c>
      <c r="FS86" s="187"/>
      <c r="FT86" s="238" t="e">
        <f t="shared" si="84"/>
        <v>#DIV/0!</v>
      </c>
      <c r="FU86" s="187">
        <v>0</v>
      </c>
      <c r="FV86" s="187">
        <v>0</v>
      </c>
      <c r="FW86" s="238"/>
      <c r="FX86" s="238"/>
      <c r="FY86" s="26" t="e">
        <f t="shared" si="58"/>
        <v>#DIV/0!</v>
      </c>
      <c r="FZ86" s="187"/>
      <c r="GA86" s="187">
        <v>0</v>
      </c>
      <c r="GB86" s="187"/>
      <c r="GC86" s="26"/>
      <c r="GD86" s="100"/>
      <c r="GE86" s="100"/>
      <c r="GF86" s="26"/>
      <c r="GG86" s="26"/>
      <c r="GH86" s="26"/>
      <c r="GI86" s="26"/>
      <c r="GJ86" s="26"/>
      <c r="GK86" s="26"/>
      <c r="GL86" s="26"/>
      <c r="GM86" s="100"/>
      <c r="GN86" s="100"/>
      <c r="GO86" s="26" t="e">
        <f t="shared" si="85"/>
        <v>#DIV/0!</v>
      </c>
      <c r="GP86" s="100"/>
      <c r="GQ86" s="187"/>
      <c r="GR86" s="26"/>
      <c r="GS86" s="100"/>
      <c r="GT86" s="100"/>
      <c r="GU86" s="26"/>
      <c r="GV86" s="26"/>
      <c r="GW86" s="291"/>
      <c r="GX86" s="26"/>
      <c r="GY86" s="100"/>
      <c r="GZ86" s="291"/>
      <c r="HA86" s="26"/>
      <c r="HB86" s="100"/>
      <c r="HC86" s="26"/>
      <c r="HD86" s="26"/>
      <c r="HE86" s="26"/>
      <c r="HF86" s="26"/>
      <c r="HG86" s="26"/>
      <c r="HH86" s="26"/>
      <c r="HI86" s="26"/>
      <c r="HJ86" s="26" t="e">
        <f t="shared" si="70"/>
        <v>#DIV/0!</v>
      </c>
      <c r="HK86" s="187"/>
      <c r="HL86" s="187">
        <f t="shared" si="55"/>
        <v>0</v>
      </c>
      <c r="HM86" s="26"/>
      <c r="HN86" s="187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187"/>
      <c r="IA86" s="187"/>
      <c r="IB86" s="187"/>
      <c r="IC86" s="26"/>
      <c r="ID86" s="26"/>
      <c r="IE86" s="187"/>
      <c r="IF86" s="187"/>
      <c r="IG86" s="26"/>
      <c r="IH86" s="26"/>
      <c r="IJ86" s="187"/>
      <c r="IK86" s="26"/>
    </row>
    <row r="87" spans="1:245" ht="14.25" customHeight="1" hidden="1">
      <c r="A87" s="10" t="s">
        <v>110</v>
      </c>
      <c r="B87" s="153"/>
      <c r="C87" s="153" t="s">
        <v>0</v>
      </c>
      <c r="D87" s="1" t="s">
        <v>0</v>
      </c>
      <c r="E87" s="23" t="e">
        <f>(#REF!-C87)/#REF!</f>
        <v>#REF!</v>
      </c>
      <c r="F87" s="25" t="s">
        <v>0</v>
      </c>
      <c r="G87" s="1" t="s">
        <v>0</v>
      </c>
      <c r="H87" s="1" t="s">
        <v>0</v>
      </c>
      <c r="I87" s="1" t="s">
        <v>0</v>
      </c>
      <c r="J87" s="1" t="s">
        <v>0</v>
      </c>
      <c r="K87" s="1" t="s">
        <v>0</v>
      </c>
      <c r="L87" s="1" t="s">
        <v>0</v>
      </c>
      <c r="M87" s="1" t="s">
        <v>0</v>
      </c>
      <c r="N87" s="1" t="s">
        <v>0</v>
      </c>
      <c r="O87" s="1" t="s">
        <v>0</v>
      </c>
      <c r="P87" s="1" t="s">
        <v>0</v>
      </c>
      <c r="Q87" s="1" t="s">
        <v>0</v>
      </c>
      <c r="R87" s="1" t="s">
        <v>0</v>
      </c>
      <c r="S87" s="25" t="s">
        <v>0</v>
      </c>
      <c r="T87" s="1" t="s">
        <v>0</v>
      </c>
      <c r="U87" s="12">
        <v>0</v>
      </c>
      <c r="V87" s="100" t="s">
        <v>0</v>
      </c>
      <c r="W87" s="1" t="s">
        <v>0</v>
      </c>
      <c r="X87" s="1" t="s">
        <v>0</v>
      </c>
      <c r="Y87" s="1" t="s">
        <v>0</v>
      </c>
      <c r="Z87" s="1" t="s">
        <v>0</v>
      </c>
      <c r="AA87" s="12"/>
      <c r="AB87" s="100" t="s">
        <v>0</v>
      </c>
      <c r="AC87" s="1" t="s">
        <v>0</v>
      </c>
      <c r="AD87" s="1" t="s">
        <v>0</v>
      </c>
      <c r="AE87" s="1" t="s">
        <v>0</v>
      </c>
      <c r="AF87" s="1" t="s">
        <v>0</v>
      </c>
      <c r="AG87" s="1" t="e">
        <f t="shared" si="92"/>
        <v>#VALUE!</v>
      </c>
      <c r="AH87" s="1" t="s">
        <v>0</v>
      </c>
      <c r="AI87" s="12"/>
      <c r="AJ87" s="12" t="s">
        <v>0</v>
      </c>
      <c r="AK87" s="1" t="s">
        <v>0</v>
      </c>
      <c r="AL87" s="147" t="s">
        <v>0</v>
      </c>
      <c r="AM87" s="147" t="s">
        <v>0</v>
      </c>
      <c r="AN87" s="1" t="s">
        <v>0</v>
      </c>
      <c r="AO87" s="1" t="s">
        <v>0</v>
      </c>
      <c r="AP87" s="1" t="s">
        <v>0</v>
      </c>
      <c r="AQ87" s="1" t="s">
        <v>0</v>
      </c>
      <c r="AR87" s="1" t="s">
        <v>0</v>
      </c>
      <c r="AS87" s="12"/>
      <c r="AT87" s="12" t="s">
        <v>0</v>
      </c>
      <c r="AU87" s="1" t="s">
        <v>0</v>
      </c>
      <c r="AV87" s="1" t="s">
        <v>0</v>
      </c>
      <c r="AW87" s="12"/>
      <c r="AX87" s="12" t="e">
        <f t="shared" si="56"/>
        <v>#VALUE!</v>
      </c>
      <c r="AY87" s="23" t="s">
        <v>0</v>
      </c>
      <c r="AZ87" s="1" t="s">
        <v>0</v>
      </c>
      <c r="BA87" s="12"/>
      <c r="BB87" s="12" t="s">
        <v>0</v>
      </c>
      <c r="BC87" s="1" t="e">
        <f t="shared" si="89"/>
        <v>#VALUE!</v>
      </c>
      <c r="BD87" s="1" t="s">
        <v>0</v>
      </c>
      <c r="BE87" s="147" t="s">
        <v>0</v>
      </c>
      <c r="BF87" s="1" t="s">
        <v>0</v>
      </c>
      <c r="BG87" s="1">
        <v>1</v>
      </c>
      <c r="BH87" s="1">
        <v>1</v>
      </c>
      <c r="BI87" s="147">
        <v>1</v>
      </c>
      <c r="BJ87" s="1">
        <v>1</v>
      </c>
      <c r="BK87" s="1">
        <v>1</v>
      </c>
      <c r="BL87" s="1">
        <v>1</v>
      </c>
      <c r="BM87" s="1">
        <v>1</v>
      </c>
      <c r="BN87" s="1">
        <v>1</v>
      </c>
      <c r="BO87" s="1">
        <v>0.9966337686056106</v>
      </c>
      <c r="BP87" s="12">
        <v>6323378.135999999</v>
      </c>
      <c r="BQ87" s="12" t="s">
        <v>0</v>
      </c>
      <c r="BR87" s="23" t="s">
        <v>0</v>
      </c>
      <c r="BS87" s="1">
        <v>1</v>
      </c>
      <c r="BT87" s="1">
        <v>1</v>
      </c>
      <c r="BU87" s="1">
        <v>1</v>
      </c>
      <c r="BV87" s="1">
        <v>1</v>
      </c>
      <c r="BW87" s="1">
        <v>1</v>
      </c>
      <c r="BX87" s="1">
        <v>1</v>
      </c>
      <c r="BY87" s="1">
        <v>1</v>
      </c>
      <c r="BZ87" s="1">
        <v>1</v>
      </c>
      <c r="CA87" s="1">
        <v>1</v>
      </c>
      <c r="CB87" s="12" t="e">
        <f>#REF!+C87+AX87+BQ87</f>
        <v>#REF!</v>
      </c>
      <c r="CC87" s="1">
        <v>1</v>
      </c>
      <c r="CD87" s="1">
        <v>1</v>
      </c>
      <c r="CE87" s="148">
        <v>1</v>
      </c>
      <c r="CF87" s="23">
        <v>1</v>
      </c>
      <c r="CG87" s="100"/>
      <c r="CH87" s="100"/>
      <c r="CI87" s="8">
        <v>1</v>
      </c>
      <c r="CJ87" s="8">
        <v>1</v>
      </c>
      <c r="CK87" s="8">
        <v>1</v>
      </c>
      <c r="CL87" s="8">
        <v>1</v>
      </c>
      <c r="CM87" s="8">
        <v>1</v>
      </c>
      <c r="CN87" s="8">
        <v>1</v>
      </c>
      <c r="CO87" s="8">
        <v>1</v>
      </c>
      <c r="CP87" s="8">
        <v>1</v>
      </c>
      <c r="CQ87" s="8">
        <v>1</v>
      </c>
      <c r="CR87" s="8">
        <v>1</v>
      </c>
      <c r="CS87" s="8">
        <v>1</v>
      </c>
      <c r="CT87" s="8">
        <v>1</v>
      </c>
      <c r="CU87" s="176">
        <v>15496728.167999998</v>
      </c>
      <c r="CV87" s="26">
        <f t="shared" si="86"/>
        <v>1</v>
      </c>
      <c r="CW87" s="182">
        <v>1</v>
      </c>
      <c r="CX87" s="182">
        <v>1</v>
      </c>
      <c r="CY87" s="182">
        <f t="shared" si="87"/>
        <v>1</v>
      </c>
      <c r="CZ87" s="187">
        <v>1179987.4679999999</v>
      </c>
      <c r="DA87" s="187">
        <v>0</v>
      </c>
      <c r="DB87" s="187">
        <v>1251542.532</v>
      </c>
      <c r="DC87" s="8">
        <v>0.999999998401972</v>
      </c>
      <c r="DD87" s="100">
        <v>1179987.4679999999</v>
      </c>
      <c r="DE87" s="100">
        <v>0</v>
      </c>
      <c r="DF87" s="182" t="s">
        <v>0</v>
      </c>
      <c r="DG87" s="182">
        <v>1</v>
      </c>
      <c r="DH87" s="182">
        <v>1</v>
      </c>
      <c r="DI87" s="182">
        <v>1</v>
      </c>
      <c r="DJ87" s="182">
        <v>1</v>
      </c>
      <c r="DK87" s="182">
        <v>1</v>
      </c>
      <c r="DL87" s="182">
        <v>1</v>
      </c>
      <c r="DM87" s="8">
        <v>1</v>
      </c>
      <c r="DN87" s="26">
        <f t="shared" si="78"/>
        <v>1</v>
      </c>
      <c r="DO87" s="199">
        <v>9384288.288</v>
      </c>
      <c r="DP87" s="187">
        <f t="shared" si="72"/>
        <v>0</v>
      </c>
      <c r="DQ87" s="238">
        <v>1</v>
      </c>
      <c r="DR87" s="238" t="e">
        <f t="shared" si="79"/>
        <v>#DIV/0!</v>
      </c>
      <c r="DS87" s="223"/>
      <c r="DT87" s="187"/>
      <c r="DU87" s="238" t="e">
        <f t="shared" si="80"/>
        <v>#DIV/0!</v>
      </c>
      <c r="DV87" s="229"/>
      <c r="DW87" s="187">
        <v>0</v>
      </c>
      <c r="DX87" s="238">
        <v>1</v>
      </c>
      <c r="DY87" s="238"/>
      <c r="DZ87" s="238"/>
      <c r="EA87" s="238"/>
      <c r="EB87" s="238"/>
      <c r="EC87" s="238"/>
      <c r="ED87" s="187">
        <v>0</v>
      </c>
      <c r="EE87" s="187">
        <v>0</v>
      </c>
      <c r="EF87" s="238"/>
      <c r="EG87" s="187">
        <v>0</v>
      </c>
      <c r="EH87" s="187">
        <v>0</v>
      </c>
      <c r="EI87" s="187">
        <v>13320.192</v>
      </c>
      <c r="EJ87" s="238">
        <f t="shared" si="81"/>
        <v>1</v>
      </c>
      <c r="EK87" s="187">
        <v>0</v>
      </c>
      <c r="EL87" s="187">
        <v>70433.904</v>
      </c>
      <c r="EM87" s="26">
        <f>(EL87-EN87)/EL87</f>
        <v>1</v>
      </c>
      <c r="EN87" s="187">
        <v>0</v>
      </c>
      <c r="EO87" s="238">
        <f t="shared" si="82"/>
        <v>1</v>
      </c>
      <c r="EP87" s="187">
        <f t="shared" si="74"/>
        <v>0</v>
      </c>
      <c r="EQ87" s="187">
        <v>4019738.5439999998</v>
      </c>
      <c r="ER87" s="238" t="e">
        <f t="shared" si="73"/>
        <v>#DIV/0!</v>
      </c>
      <c r="ES87" s="238">
        <f t="shared" si="73"/>
        <v>1</v>
      </c>
      <c r="ET87" s="187"/>
      <c r="EU87" s="187">
        <v>319606.38</v>
      </c>
      <c r="EV87" s="187">
        <v>1476927.66</v>
      </c>
      <c r="EW87" s="238">
        <f t="shared" si="83"/>
        <v>1</v>
      </c>
      <c r="EX87" s="187"/>
      <c r="EY87" s="187">
        <v>2394734.3279999997</v>
      </c>
      <c r="EZ87" s="251">
        <f t="shared" si="75"/>
        <v>1</v>
      </c>
      <c r="FA87" s="187"/>
      <c r="FB87" s="187">
        <v>1726826.136</v>
      </c>
      <c r="FC87" s="238">
        <f>(FB87-FD87)/FB87</f>
        <v>1</v>
      </c>
      <c r="FD87" s="187"/>
      <c r="FE87" s="26">
        <v>1</v>
      </c>
      <c r="FF87" s="26"/>
      <c r="FG87" s="26"/>
      <c r="FH87" s="26">
        <f t="shared" si="76"/>
        <v>1</v>
      </c>
      <c r="FI87" s="187"/>
      <c r="FJ87" s="187">
        <v>506962.296</v>
      </c>
      <c r="FK87" s="26"/>
      <c r="FL87" s="26"/>
      <c r="FM87" s="26"/>
      <c r="FN87" s="26" t="e">
        <f t="shared" si="71"/>
        <v>#DIV/0!</v>
      </c>
      <c r="FO87" s="187"/>
      <c r="FP87" s="187"/>
      <c r="FQ87" s="26" t="e">
        <f t="shared" si="88"/>
        <v>#DIV/0!</v>
      </c>
      <c r="FR87" s="187">
        <f t="shared" si="77"/>
        <v>0</v>
      </c>
      <c r="FS87" s="187"/>
      <c r="FT87" s="238" t="e">
        <f t="shared" si="84"/>
        <v>#DIV/0!</v>
      </c>
      <c r="FU87" s="187">
        <v>0</v>
      </c>
      <c r="FV87" s="187">
        <v>0</v>
      </c>
      <c r="FW87" s="238"/>
      <c r="FX87" s="238"/>
      <c r="FY87" s="26" t="e">
        <f t="shared" si="58"/>
        <v>#DIV/0!</v>
      </c>
      <c r="FZ87" s="187"/>
      <c r="GA87" s="187">
        <v>0</v>
      </c>
      <c r="GB87" s="187"/>
      <c r="GC87" s="26"/>
      <c r="GD87" s="100"/>
      <c r="GE87" s="100"/>
      <c r="GF87" s="26"/>
      <c r="GG87" s="26"/>
      <c r="GH87" s="26"/>
      <c r="GI87" s="26"/>
      <c r="GJ87" s="26"/>
      <c r="GK87" s="26"/>
      <c r="GL87" s="26"/>
      <c r="GM87" s="100"/>
      <c r="GN87" s="100"/>
      <c r="GO87" s="26" t="e">
        <f t="shared" si="85"/>
        <v>#DIV/0!</v>
      </c>
      <c r="GP87" s="100"/>
      <c r="GQ87" s="187"/>
      <c r="GR87" s="26"/>
      <c r="GS87" s="100"/>
      <c r="GT87" s="100"/>
      <c r="GU87" s="26"/>
      <c r="GV87" s="26"/>
      <c r="GW87" s="291"/>
      <c r="GX87" s="26"/>
      <c r="GY87" s="100"/>
      <c r="GZ87" s="291"/>
      <c r="HA87" s="26"/>
      <c r="HB87" s="100"/>
      <c r="HC87" s="26"/>
      <c r="HD87" s="26"/>
      <c r="HE87" s="26"/>
      <c r="HF87" s="26"/>
      <c r="HG87" s="26"/>
      <c r="HH87" s="26"/>
      <c r="HI87" s="26"/>
      <c r="HJ87" s="26" t="e">
        <f t="shared" si="70"/>
        <v>#DIV/0!</v>
      </c>
      <c r="HK87" s="187"/>
      <c r="HL87" s="187">
        <f t="shared" si="55"/>
        <v>0</v>
      </c>
      <c r="HM87" s="26"/>
      <c r="HN87" s="187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187"/>
      <c r="IA87" s="187"/>
      <c r="IB87" s="187"/>
      <c r="IC87" s="26"/>
      <c r="ID87" s="26"/>
      <c r="IE87" s="187"/>
      <c r="IF87" s="187"/>
      <c r="IG87" s="26"/>
      <c r="IH87" s="26"/>
      <c r="IJ87" s="187"/>
      <c r="IK87" s="26"/>
    </row>
    <row r="88" spans="1:245" ht="14.25" customHeight="1" hidden="1">
      <c r="A88" s="10" t="s">
        <v>83</v>
      </c>
      <c r="B88" s="153"/>
      <c r="C88" s="153" t="s">
        <v>0</v>
      </c>
      <c r="D88" s="1" t="s">
        <v>0</v>
      </c>
      <c r="E88" s="23" t="e">
        <f>(#REF!-C88)/#REF!</f>
        <v>#REF!</v>
      </c>
      <c r="F88" s="25" t="s">
        <v>0</v>
      </c>
      <c r="G88" s="1" t="s">
        <v>0</v>
      </c>
      <c r="H88" s="1" t="s">
        <v>0</v>
      </c>
      <c r="I88" s="1" t="s">
        <v>0</v>
      </c>
      <c r="J88" s="1" t="s">
        <v>0</v>
      </c>
      <c r="K88" s="1" t="s">
        <v>0</v>
      </c>
      <c r="L88" s="1" t="s">
        <v>0</v>
      </c>
      <c r="M88" s="1" t="s">
        <v>0</v>
      </c>
      <c r="N88" s="1" t="s">
        <v>0</v>
      </c>
      <c r="O88" s="1" t="s">
        <v>0</v>
      </c>
      <c r="P88" s="1" t="s">
        <v>0</v>
      </c>
      <c r="Q88" s="1" t="s">
        <v>0</v>
      </c>
      <c r="R88" s="1" t="s">
        <v>0</v>
      </c>
      <c r="S88" s="25" t="s">
        <v>0</v>
      </c>
      <c r="T88" s="1" t="s">
        <v>0</v>
      </c>
      <c r="U88" s="12">
        <v>0</v>
      </c>
      <c r="V88" s="100" t="s">
        <v>0</v>
      </c>
      <c r="W88" s="1" t="s">
        <v>0</v>
      </c>
      <c r="X88" s="1" t="s">
        <v>0</v>
      </c>
      <c r="Y88" s="1" t="s">
        <v>0</v>
      </c>
      <c r="Z88" s="1" t="s">
        <v>0</v>
      </c>
      <c r="AA88" s="12"/>
      <c r="AB88" s="100" t="s">
        <v>0</v>
      </c>
      <c r="AC88" s="1" t="s">
        <v>0</v>
      </c>
      <c r="AD88" s="1" t="s">
        <v>0</v>
      </c>
      <c r="AE88" s="1" t="s">
        <v>0</v>
      </c>
      <c r="AF88" s="1" t="s">
        <v>0</v>
      </c>
      <c r="AG88" s="1" t="e">
        <f t="shared" si="92"/>
        <v>#VALUE!</v>
      </c>
      <c r="AH88" s="1" t="s">
        <v>0</v>
      </c>
      <c r="AI88" s="12"/>
      <c r="AJ88" s="12" t="s">
        <v>0</v>
      </c>
      <c r="AK88" s="1" t="s">
        <v>0</v>
      </c>
      <c r="AL88" s="147" t="s">
        <v>0</v>
      </c>
      <c r="AM88" s="147" t="s">
        <v>0</v>
      </c>
      <c r="AN88" s="1" t="s">
        <v>0</v>
      </c>
      <c r="AO88" s="1" t="s">
        <v>0</v>
      </c>
      <c r="AP88" s="1" t="s">
        <v>0</v>
      </c>
      <c r="AQ88" s="1" t="s">
        <v>0</v>
      </c>
      <c r="AR88" s="1" t="s">
        <v>0</v>
      </c>
      <c r="AS88" s="12"/>
      <c r="AT88" s="12" t="s">
        <v>0</v>
      </c>
      <c r="AU88" s="1" t="s">
        <v>0</v>
      </c>
      <c r="AV88" s="1" t="s">
        <v>0</v>
      </c>
      <c r="AW88" s="12"/>
      <c r="AX88" s="12" t="e">
        <f t="shared" si="56"/>
        <v>#VALUE!</v>
      </c>
      <c r="AY88" s="23" t="s">
        <v>0</v>
      </c>
      <c r="AZ88" s="1" t="s">
        <v>0</v>
      </c>
      <c r="BA88" s="12"/>
      <c r="BB88" s="12" t="s">
        <v>0</v>
      </c>
      <c r="BC88" s="1" t="e">
        <f t="shared" si="89"/>
        <v>#VALUE!</v>
      </c>
      <c r="BD88" s="1" t="s">
        <v>0</v>
      </c>
      <c r="BE88" s="147" t="s">
        <v>0</v>
      </c>
      <c r="BF88" s="1" t="s">
        <v>0</v>
      </c>
      <c r="BG88" s="1" t="s">
        <v>0</v>
      </c>
      <c r="BH88" s="1" t="s">
        <v>0</v>
      </c>
      <c r="BI88" s="147" t="s">
        <v>0</v>
      </c>
      <c r="BJ88" s="1">
        <v>1</v>
      </c>
      <c r="BK88" s="1">
        <v>1</v>
      </c>
      <c r="BL88" s="1">
        <v>1</v>
      </c>
      <c r="BM88" s="1">
        <v>1</v>
      </c>
      <c r="BN88" s="1">
        <v>1</v>
      </c>
      <c r="BO88" s="1">
        <v>1</v>
      </c>
      <c r="BP88" s="12">
        <v>204304.56</v>
      </c>
      <c r="BQ88" s="12" t="s">
        <v>0</v>
      </c>
      <c r="BR88" s="23" t="s">
        <v>0</v>
      </c>
      <c r="BS88" s="1">
        <v>1</v>
      </c>
      <c r="BT88" s="1">
        <v>1</v>
      </c>
      <c r="BU88" s="1">
        <v>1</v>
      </c>
      <c r="BV88" s="1">
        <v>1</v>
      </c>
      <c r="BW88" s="1">
        <v>1</v>
      </c>
      <c r="BX88" s="1">
        <v>1</v>
      </c>
      <c r="BY88" s="1">
        <v>1</v>
      </c>
      <c r="BZ88" s="1">
        <v>1</v>
      </c>
      <c r="CA88" s="1">
        <v>1</v>
      </c>
      <c r="CB88" s="12" t="e">
        <f>#REF!+C88+AX88+BQ88</f>
        <v>#REF!</v>
      </c>
      <c r="CC88" s="1">
        <v>1</v>
      </c>
      <c r="CD88" s="1">
        <v>1</v>
      </c>
      <c r="CE88" s="148">
        <v>1</v>
      </c>
      <c r="CF88" s="23">
        <v>1</v>
      </c>
      <c r="CG88" s="100"/>
      <c r="CH88" s="100"/>
      <c r="CI88" s="8">
        <v>1</v>
      </c>
      <c r="CJ88" s="8">
        <v>1</v>
      </c>
      <c r="CK88" s="8">
        <v>1</v>
      </c>
      <c r="CL88" s="8">
        <v>1</v>
      </c>
      <c r="CM88" s="8">
        <v>1</v>
      </c>
      <c r="CN88" s="8">
        <v>1</v>
      </c>
      <c r="CO88" s="8">
        <v>1</v>
      </c>
      <c r="CP88" s="8">
        <v>1</v>
      </c>
      <c r="CQ88" s="8">
        <v>1</v>
      </c>
      <c r="CR88" s="8">
        <v>1</v>
      </c>
      <c r="CS88" s="8">
        <v>1</v>
      </c>
      <c r="CT88" s="8">
        <v>1</v>
      </c>
      <c r="CU88" s="176">
        <v>893873.3879999999</v>
      </c>
      <c r="CV88" s="26">
        <f t="shared" si="86"/>
        <v>1</v>
      </c>
      <c r="CW88" s="182">
        <v>1</v>
      </c>
      <c r="CX88" s="182">
        <v>1</v>
      </c>
      <c r="CY88" s="182">
        <f t="shared" si="87"/>
        <v>1</v>
      </c>
      <c r="CZ88" s="187">
        <v>208296</v>
      </c>
      <c r="DA88" s="187">
        <v>0</v>
      </c>
      <c r="DB88" s="187">
        <v>272955.336</v>
      </c>
      <c r="DC88" s="8">
        <v>1.0000000146544121</v>
      </c>
      <c r="DD88" s="100">
        <v>208296</v>
      </c>
      <c r="DE88" s="100">
        <v>0</v>
      </c>
      <c r="DF88" s="182">
        <v>1</v>
      </c>
      <c r="DG88" s="182">
        <v>1</v>
      </c>
      <c r="DH88" s="182">
        <v>1</v>
      </c>
      <c r="DI88" s="182">
        <v>1</v>
      </c>
      <c r="DJ88" s="182">
        <v>1</v>
      </c>
      <c r="DK88" s="182">
        <v>1</v>
      </c>
      <c r="DL88" s="182">
        <v>1</v>
      </c>
      <c r="DM88" s="8">
        <v>1</v>
      </c>
      <c r="DN88" s="26">
        <f t="shared" si="78"/>
        <v>1</v>
      </c>
      <c r="DO88" s="199">
        <v>2146965.276</v>
      </c>
      <c r="DP88" s="187">
        <f t="shared" si="72"/>
        <v>0</v>
      </c>
      <c r="DQ88" s="238">
        <v>1</v>
      </c>
      <c r="DR88" s="238" t="e">
        <f t="shared" si="79"/>
        <v>#DIV/0!</v>
      </c>
      <c r="DS88" s="223"/>
      <c r="DT88" s="187"/>
      <c r="DU88" s="238" t="e">
        <f t="shared" si="80"/>
        <v>#DIV/0!</v>
      </c>
      <c r="DV88" s="229"/>
      <c r="DW88" s="187">
        <v>0</v>
      </c>
      <c r="DX88" s="238">
        <v>1</v>
      </c>
      <c r="DY88" s="238"/>
      <c r="DZ88" s="238"/>
      <c r="EA88" s="238"/>
      <c r="EB88" s="238"/>
      <c r="EC88" s="238"/>
      <c r="ED88" s="187">
        <v>0</v>
      </c>
      <c r="EE88" s="187">
        <v>0</v>
      </c>
      <c r="EF88" s="238"/>
      <c r="EG88" s="187">
        <v>0</v>
      </c>
      <c r="EH88" s="187">
        <v>174759.10799999998</v>
      </c>
      <c r="EI88" s="187">
        <v>167576.38799999998</v>
      </c>
      <c r="EJ88" s="238">
        <f t="shared" si="81"/>
        <v>1</v>
      </c>
      <c r="EK88" s="187">
        <v>0</v>
      </c>
      <c r="EL88" s="187">
        <v>180615.51599999997</v>
      </c>
      <c r="EM88" s="26">
        <f>(EL88-EN88)/EL88</f>
        <v>1</v>
      </c>
      <c r="EN88" s="187">
        <v>0</v>
      </c>
      <c r="EO88" s="238">
        <f t="shared" si="82"/>
        <v>1</v>
      </c>
      <c r="EP88" s="187">
        <f t="shared" si="74"/>
        <v>0</v>
      </c>
      <c r="EQ88" s="187">
        <v>3341322.768</v>
      </c>
      <c r="ER88" s="238" t="e">
        <f t="shared" si="73"/>
        <v>#DIV/0!</v>
      </c>
      <c r="ES88" s="238">
        <f t="shared" si="73"/>
        <v>1</v>
      </c>
      <c r="ET88" s="187"/>
      <c r="EU88" s="187">
        <v>302240.928</v>
      </c>
      <c r="EV88" s="187">
        <v>314320.332</v>
      </c>
      <c r="EW88" s="238">
        <f t="shared" si="83"/>
        <v>1</v>
      </c>
      <c r="EX88" s="187"/>
      <c r="EY88" s="187">
        <v>509971.116</v>
      </c>
      <c r="EZ88" s="251">
        <f t="shared" si="75"/>
        <v>1</v>
      </c>
      <c r="FA88" s="187"/>
      <c r="FB88" s="187">
        <v>384992.196</v>
      </c>
      <c r="FC88" s="238">
        <f>(FB88-FD88)/FB88</f>
        <v>1</v>
      </c>
      <c r="FD88" s="187"/>
      <c r="FE88" s="26">
        <v>1</v>
      </c>
      <c r="FF88" s="26"/>
      <c r="FG88" s="26"/>
      <c r="FH88" s="26">
        <f t="shared" si="76"/>
        <v>1</v>
      </c>
      <c r="FI88" s="187"/>
      <c r="FJ88" s="187">
        <v>18157.848</v>
      </c>
      <c r="FK88" s="26"/>
      <c r="FL88" s="26"/>
      <c r="FM88" s="26"/>
      <c r="FN88" s="26" t="e">
        <f t="shared" si="71"/>
        <v>#DIV/0!</v>
      </c>
      <c r="FO88" s="187"/>
      <c r="FP88" s="187"/>
      <c r="FQ88" s="26" t="e">
        <f t="shared" si="88"/>
        <v>#DIV/0!</v>
      </c>
      <c r="FR88" s="187">
        <f t="shared" si="77"/>
        <v>0</v>
      </c>
      <c r="FS88" s="187"/>
      <c r="FT88" s="238" t="e">
        <f t="shared" si="84"/>
        <v>#DIV/0!</v>
      </c>
      <c r="FU88" s="187">
        <v>0</v>
      </c>
      <c r="FV88" s="187">
        <v>0</v>
      </c>
      <c r="FW88" s="238"/>
      <c r="FX88" s="238"/>
      <c r="FY88" s="26" t="e">
        <f t="shared" si="58"/>
        <v>#DIV/0!</v>
      </c>
      <c r="FZ88" s="187"/>
      <c r="GA88" s="187">
        <v>0</v>
      </c>
      <c r="GB88" s="187"/>
      <c r="GC88" s="26"/>
      <c r="GD88" s="100"/>
      <c r="GE88" s="100"/>
      <c r="GF88" s="26"/>
      <c r="GG88" s="26"/>
      <c r="GH88" s="26"/>
      <c r="GI88" s="26"/>
      <c r="GJ88" s="26"/>
      <c r="GK88" s="26"/>
      <c r="GL88" s="26"/>
      <c r="GM88" s="100"/>
      <c r="GN88" s="100"/>
      <c r="GO88" s="26" t="e">
        <f t="shared" si="85"/>
        <v>#DIV/0!</v>
      </c>
      <c r="GP88" s="100"/>
      <c r="GQ88" s="187"/>
      <c r="GR88" s="26"/>
      <c r="GS88" s="100"/>
      <c r="GT88" s="100"/>
      <c r="GU88" s="26"/>
      <c r="GV88" s="26"/>
      <c r="GW88" s="291"/>
      <c r="GX88" s="26"/>
      <c r="GY88" s="100"/>
      <c r="GZ88" s="291"/>
      <c r="HA88" s="26"/>
      <c r="HB88" s="100"/>
      <c r="HC88" s="26"/>
      <c r="HD88" s="26"/>
      <c r="HE88" s="26"/>
      <c r="HF88" s="26"/>
      <c r="HG88" s="26"/>
      <c r="HH88" s="26"/>
      <c r="HI88" s="26"/>
      <c r="HJ88" s="26" t="e">
        <f t="shared" si="70"/>
        <v>#DIV/0!</v>
      </c>
      <c r="HK88" s="187"/>
      <c r="HL88" s="187">
        <f t="shared" si="55"/>
        <v>0</v>
      </c>
      <c r="HM88" s="26"/>
      <c r="HN88" s="187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187"/>
      <c r="IA88" s="187"/>
      <c r="IB88" s="187"/>
      <c r="IC88" s="26"/>
      <c r="ID88" s="26"/>
      <c r="IE88" s="187"/>
      <c r="IF88" s="187"/>
      <c r="IG88" s="26"/>
      <c r="IH88" s="26"/>
      <c r="IJ88" s="187"/>
      <c r="IK88" s="26"/>
    </row>
    <row r="89" spans="1:245" ht="14.25" customHeight="1" hidden="1">
      <c r="A89" s="10" t="s">
        <v>84</v>
      </c>
      <c r="B89" s="153"/>
      <c r="C89" s="153" t="s">
        <v>0</v>
      </c>
      <c r="D89" s="1" t="s">
        <v>0</v>
      </c>
      <c r="E89" s="23" t="e">
        <f>(#REF!-C89)/#REF!</f>
        <v>#REF!</v>
      </c>
      <c r="F89" s="25" t="s">
        <v>0</v>
      </c>
      <c r="G89" s="1" t="s">
        <v>0</v>
      </c>
      <c r="H89" s="1" t="s">
        <v>0</v>
      </c>
      <c r="I89" s="1" t="s">
        <v>0</v>
      </c>
      <c r="J89" s="1" t="s">
        <v>0</v>
      </c>
      <c r="K89" s="1" t="s">
        <v>0</v>
      </c>
      <c r="L89" s="1" t="s">
        <v>0</v>
      </c>
      <c r="M89" s="1" t="s">
        <v>0</v>
      </c>
      <c r="N89" s="1" t="s">
        <v>0</v>
      </c>
      <c r="O89" s="1" t="s">
        <v>0</v>
      </c>
      <c r="P89" s="1" t="s">
        <v>0</v>
      </c>
      <c r="Q89" s="1" t="s">
        <v>0</v>
      </c>
      <c r="R89" s="1" t="s">
        <v>0</v>
      </c>
      <c r="S89" s="25" t="s">
        <v>0</v>
      </c>
      <c r="T89" s="1" t="s">
        <v>0</v>
      </c>
      <c r="U89" s="12">
        <v>0</v>
      </c>
      <c r="V89" s="100" t="s">
        <v>0</v>
      </c>
      <c r="W89" s="1" t="s">
        <v>0</v>
      </c>
      <c r="X89" s="1" t="s">
        <v>0</v>
      </c>
      <c r="Y89" s="1" t="s">
        <v>0</v>
      </c>
      <c r="Z89" s="1" t="s">
        <v>0</v>
      </c>
      <c r="AA89" s="12"/>
      <c r="AB89" s="100" t="s">
        <v>0</v>
      </c>
      <c r="AC89" s="1" t="s">
        <v>0</v>
      </c>
      <c r="AD89" s="1" t="s">
        <v>0</v>
      </c>
      <c r="AE89" s="1" t="s">
        <v>0</v>
      </c>
      <c r="AF89" s="1" t="s">
        <v>0</v>
      </c>
      <c r="AG89" s="1" t="e">
        <f t="shared" si="92"/>
        <v>#VALUE!</v>
      </c>
      <c r="AH89" s="1" t="s">
        <v>0</v>
      </c>
      <c r="AI89" s="12"/>
      <c r="AJ89" s="12" t="s">
        <v>0</v>
      </c>
      <c r="AK89" s="1" t="s">
        <v>0</v>
      </c>
      <c r="AL89" s="147" t="s">
        <v>0</v>
      </c>
      <c r="AM89" s="147" t="s">
        <v>0</v>
      </c>
      <c r="AN89" s="1" t="s">
        <v>0</v>
      </c>
      <c r="AO89" s="1" t="s">
        <v>0</v>
      </c>
      <c r="AP89" s="1" t="s">
        <v>0</v>
      </c>
      <c r="AQ89" s="1" t="s">
        <v>0</v>
      </c>
      <c r="AR89" s="1" t="s">
        <v>0</v>
      </c>
      <c r="AS89" s="12"/>
      <c r="AT89" s="12" t="s">
        <v>0</v>
      </c>
      <c r="AU89" s="1" t="s">
        <v>0</v>
      </c>
      <c r="AV89" s="1" t="s">
        <v>0</v>
      </c>
      <c r="AW89" s="12"/>
      <c r="AX89" s="12" t="e">
        <f t="shared" si="56"/>
        <v>#VALUE!</v>
      </c>
      <c r="AY89" s="23" t="s">
        <v>0</v>
      </c>
      <c r="AZ89" s="1" t="s">
        <v>0</v>
      </c>
      <c r="BA89" s="12"/>
      <c r="BB89" s="12" t="s">
        <v>0</v>
      </c>
      <c r="BC89" s="1" t="e">
        <f t="shared" si="89"/>
        <v>#VALUE!</v>
      </c>
      <c r="BD89" s="1" t="s">
        <v>0</v>
      </c>
      <c r="BE89" s="147" t="s">
        <v>0</v>
      </c>
      <c r="BF89" s="1" t="s">
        <v>0</v>
      </c>
      <c r="BG89" s="1" t="s">
        <v>0</v>
      </c>
      <c r="BH89" s="1">
        <v>1</v>
      </c>
      <c r="BI89" s="147">
        <v>1</v>
      </c>
      <c r="BJ89" s="1">
        <v>1</v>
      </c>
      <c r="BK89" s="1">
        <v>1</v>
      </c>
      <c r="BL89" s="1">
        <v>1</v>
      </c>
      <c r="BM89" s="1">
        <v>1</v>
      </c>
      <c r="BN89" s="1">
        <v>1</v>
      </c>
      <c r="BO89" s="1">
        <v>1.0000000067761803</v>
      </c>
      <c r="BP89" s="12">
        <v>590303.076</v>
      </c>
      <c r="BQ89" s="12" t="s">
        <v>0</v>
      </c>
      <c r="BR89" s="23" t="s">
        <v>0</v>
      </c>
      <c r="BS89" s="1">
        <v>1</v>
      </c>
      <c r="BT89" s="1">
        <v>1</v>
      </c>
      <c r="BU89" s="1">
        <v>1</v>
      </c>
      <c r="BV89" s="1">
        <v>1</v>
      </c>
      <c r="BW89" s="1">
        <v>1</v>
      </c>
      <c r="BX89" s="1">
        <v>1</v>
      </c>
      <c r="BY89" s="1">
        <v>1</v>
      </c>
      <c r="BZ89" s="1">
        <v>1</v>
      </c>
      <c r="CA89" s="1">
        <v>1</v>
      </c>
      <c r="CB89" s="12" t="e">
        <f>#REF!+C89+AX89+BQ89</f>
        <v>#REF!</v>
      </c>
      <c r="CC89" s="1">
        <v>1</v>
      </c>
      <c r="CD89" s="1">
        <v>1</v>
      </c>
      <c r="CE89" s="148">
        <v>1</v>
      </c>
      <c r="CF89" s="23">
        <v>1</v>
      </c>
      <c r="CG89" s="100"/>
      <c r="CH89" s="100"/>
      <c r="CI89" s="8">
        <v>1</v>
      </c>
      <c r="CJ89" s="8">
        <v>1</v>
      </c>
      <c r="CK89" s="8">
        <v>1</v>
      </c>
      <c r="CL89" s="8">
        <v>1</v>
      </c>
      <c r="CM89" s="8">
        <v>1</v>
      </c>
      <c r="CN89" s="8">
        <v>1</v>
      </c>
      <c r="CO89" s="8">
        <v>1</v>
      </c>
      <c r="CP89" s="8">
        <v>1</v>
      </c>
      <c r="CQ89" s="8">
        <v>1</v>
      </c>
      <c r="CR89" s="8">
        <v>1</v>
      </c>
      <c r="CS89" s="8">
        <v>1</v>
      </c>
      <c r="CT89" s="8">
        <v>1</v>
      </c>
      <c r="CU89" s="176">
        <v>721569.4079999999</v>
      </c>
      <c r="CV89" s="26">
        <f t="shared" si="86"/>
        <v>1</v>
      </c>
      <c r="CW89" s="182">
        <v>1</v>
      </c>
      <c r="CX89" s="182">
        <v>1</v>
      </c>
      <c r="CY89" s="182" t="e">
        <f t="shared" si="87"/>
        <v>#DIV/0!</v>
      </c>
      <c r="CZ89" s="187">
        <v>0</v>
      </c>
      <c r="DA89" s="187">
        <v>0</v>
      </c>
      <c r="DB89" s="187">
        <v>0</v>
      </c>
      <c r="DC89" s="8" t="s">
        <v>0</v>
      </c>
      <c r="DD89" s="100">
        <v>0</v>
      </c>
      <c r="DE89" s="100">
        <v>0</v>
      </c>
      <c r="DF89" s="182">
        <v>1</v>
      </c>
      <c r="DG89" s="182">
        <v>1</v>
      </c>
      <c r="DH89" s="182">
        <v>1</v>
      </c>
      <c r="DI89" s="182">
        <v>1</v>
      </c>
      <c r="DJ89" s="182">
        <v>1</v>
      </c>
      <c r="DK89" s="182">
        <v>1</v>
      </c>
      <c r="DL89" s="182">
        <v>1</v>
      </c>
      <c r="DM89" s="8">
        <v>1</v>
      </c>
      <c r="DN89" s="26">
        <f t="shared" si="78"/>
        <v>1</v>
      </c>
      <c r="DO89" s="199">
        <v>987323.9519999999</v>
      </c>
      <c r="DP89" s="187">
        <f t="shared" si="72"/>
        <v>0</v>
      </c>
      <c r="DQ89" s="238">
        <v>1</v>
      </c>
      <c r="DR89" s="238" t="e">
        <f t="shared" si="79"/>
        <v>#DIV/0!</v>
      </c>
      <c r="DS89" s="223"/>
      <c r="DT89" s="187"/>
      <c r="DU89" s="238" t="e">
        <f t="shared" si="80"/>
        <v>#DIV/0!</v>
      </c>
      <c r="DV89" s="229"/>
      <c r="DW89" s="187">
        <v>0</v>
      </c>
      <c r="DX89" s="238" t="s">
        <v>0</v>
      </c>
      <c r="DY89" s="238"/>
      <c r="DZ89" s="238"/>
      <c r="EA89" s="238"/>
      <c r="EB89" s="238"/>
      <c r="EC89" s="238"/>
      <c r="ED89" s="187">
        <v>0</v>
      </c>
      <c r="EE89" s="187">
        <v>0</v>
      </c>
      <c r="EF89" s="238"/>
      <c r="EG89" s="187">
        <v>0</v>
      </c>
      <c r="EH89" s="187">
        <v>233876.592</v>
      </c>
      <c r="EI89" s="187">
        <v>264662.832</v>
      </c>
      <c r="EJ89" s="238">
        <f t="shared" si="81"/>
        <v>1</v>
      </c>
      <c r="EK89" s="187">
        <v>0</v>
      </c>
      <c r="EL89" s="187">
        <v>254776.98</v>
      </c>
      <c r="EM89" s="26">
        <f>(EL89-EN89)/EL89</f>
        <v>1</v>
      </c>
      <c r="EN89" s="187">
        <v>0</v>
      </c>
      <c r="EO89" s="238">
        <f t="shared" si="82"/>
        <v>1</v>
      </c>
      <c r="EP89" s="187">
        <f t="shared" si="74"/>
        <v>0</v>
      </c>
      <c r="EQ89" s="187">
        <v>1870603.4039999999</v>
      </c>
      <c r="ER89" s="238" t="e">
        <f t="shared" si="73"/>
        <v>#DIV/0!</v>
      </c>
      <c r="ES89" s="238">
        <f t="shared" si="73"/>
        <v>1</v>
      </c>
      <c r="ET89" s="187"/>
      <c r="EU89" s="187">
        <v>224162.01599999997</v>
      </c>
      <c r="EV89" s="187">
        <v>190387.92</v>
      </c>
      <c r="EW89" s="238">
        <f t="shared" si="83"/>
        <v>1</v>
      </c>
      <c r="EX89" s="187"/>
      <c r="EY89" s="187">
        <v>247301.55599999998</v>
      </c>
      <c r="EZ89" s="251">
        <f t="shared" si="75"/>
        <v>1</v>
      </c>
      <c r="FA89" s="187"/>
      <c r="FB89" s="187">
        <v>77914.44</v>
      </c>
      <c r="FC89" s="238">
        <f>(FB89-FD89)/FB89</f>
        <v>1</v>
      </c>
      <c r="FD89" s="187"/>
      <c r="FE89" s="26">
        <v>1</v>
      </c>
      <c r="FF89" s="26"/>
      <c r="FG89" s="26"/>
      <c r="FH89" s="26">
        <f t="shared" si="76"/>
        <v>1</v>
      </c>
      <c r="FI89" s="187"/>
      <c r="FJ89" s="187">
        <v>82792.84799999998</v>
      </c>
      <c r="FK89" s="26"/>
      <c r="FL89" s="26"/>
      <c r="FM89" s="26"/>
      <c r="FN89" s="26" t="e">
        <f t="shared" si="71"/>
        <v>#DIV/0!</v>
      </c>
      <c r="FO89" s="187"/>
      <c r="FP89" s="187"/>
      <c r="FQ89" s="26" t="e">
        <f t="shared" si="88"/>
        <v>#DIV/0!</v>
      </c>
      <c r="FR89" s="187">
        <f t="shared" si="77"/>
        <v>0</v>
      </c>
      <c r="FS89" s="187"/>
      <c r="FT89" s="238" t="e">
        <f t="shared" si="84"/>
        <v>#DIV/0!</v>
      </c>
      <c r="FU89" s="187">
        <v>0</v>
      </c>
      <c r="FV89" s="187">
        <v>0</v>
      </c>
      <c r="FW89" s="238"/>
      <c r="FX89" s="238"/>
      <c r="FY89" s="26" t="e">
        <f t="shared" si="58"/>
        <v>#DIV/0!</v>
      </c>
      <c r="FZ89" s="187"/>
      <c r="GA89" s="187">
        <v>0</v>
      </c>
      <c r="GB89" s="187"/>
      <c r="GC89" s="26"/>
      <c r="GD89" s="100"/>
      <c r="GE89" s="100"/>
      <c r="GF89" s="26"/>
      <c r="GG89" s="26"/>
      <c r="GH89" s="26"/>
      <c r="GI89" s="26"/>
      <c r="GJ89" s="26"/>
      <c r="GK89" s="26"/>
      <c r="GL89" s="26"/>
      <c r="GM89" s="100"/>
      <c r="GN89" s="100"/>
      <c r="GO89" s="26" t="e">
        <f t="shared" si="85"/>
        <v>#DIV/0!</v>
      </c>
      <c r="GP89" s="100"/>
      <c r="GQ89" s="187"/>
      <c r="GR89" s="26"/>
      <c r="GS89" s="100"/>
      <c r="GT89" s="100"/>
      <c r="GU89" s="26"/>
      <c r="GV89" s="26"/>
      <c r="GW89" s="291"/>
      <c r="GX89" s="26"/>
      <c r="GY89" s="100"/>
      <c r="GZ89" s="291"/>
      <c r="HA89" s="26"/>
      <c r="HB89" s="100"/>
      <c r="HC89" s="26"/>
      <c r="HD89" s="26"/>
      <c r="HE89" s="26"/>
      <c r="HF89" s="26"/>
      <c r="HG89" s="26"/>
      <c r="HH89" s="26"/>
      <c r="HI89" s="26"/>
      <c r="HJ89" s="26" t="e">
        <f t="shared" si="70"/>
        <v>#DIV/0!</v>
      </c>
      <c r="HK89" s="187"/>
      <c r="HL89" s="187">
        <f t="shared" si="55"/>
        <v>0</v>
      </c>
      <c r="HM89" s="26"/>
      <c r="HN89" s="187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187"/>
      <c r="IA89" s="187"/>
      <c r="IB89" s="187"/>
      <c r="IC89" s="26"/>
      <c r="ID89" s="26"/>
      <c r="IE89" s="187"/>
      <c r="IF89" s="187"/>
      <c r="IG89" s="26"/>
      <c r="IH89" s="26"/>
      <c r="IJ89" s="187"/>
      <c r="IK89" s="26"/>
    </row>
    <row r="90" spans="1:245" ht="14.25" customHeight="1" hidden="1">
      <c r="A90" s="10" t="s">
        <v>85</v>
      </c>
      <c r="B90" s="153"/>
      <c r="C90" s="153" t="s">
        <v>0</v>
      </c>
      <c r="D90" s="1" t="s">
        <v>0</v>
      </c>
      <c r="E90" s="23" t="e">
        <f>(#REF!-C90)/#REF!</f>
        <v>#REF!</v>
      </c>
      <c r="F90" s="25" t="s">
        <v>0</v>
      </c>
      <c r="G90" s="1" t="s">
        <v>0</v>
      </c>
      <c r="H90" s="1" t="s">
        <v>0</v>
      </c>
      <c r="I90" s="1" t="s">
        <v>0</v>
      </c>
      <c r="J90" s="1" t="s">
        <v>0</v>
      </c>
      <c r="K90" s="1" t="s">
        <v>0</v>
      </c>
      <c r="L90" s="1" t="s">
        <v>0</v>
      </c>
      <c r="M90" s="1" t="s">
        <v>0</v>
      </c>
      <c r="N90" s="1" t="s">
        <v>0</v>
      </c>
      <c r="O90" s="1" t="s">
        <v>0</v>
      </c>
      <c r="P90" s="1" t="s">
        <v>0</v>
      </c>
      <c r="Q90" s="1" t="s">
        <v>0</v>
      </c>
      <c r="R90" s="1" t="s">
        <v>0</v>
      </c>
      <c r="S90" s="25" t="s">
        <v>0</v>
      </c>
      <c r="T90" s="1" t="s">
        <v>0</v>
      </c>
      <c r="U90" s="12">
        <v>0</v>
      </c>
      <c r="V90" s="100" t="s">
        <v>0</v>
      </c>
      <c r="W90" s="1" t="s">
        <v>0</v>
      </c>
      <c r="X90" s="1" t="s">
        <v>0</v>
      </c>
      <c r="Y90" s="1" t="s">
        <v>0</v>
      </c>
      <c r="Z90" s="1" t="s">
        <v>0</v>
      </c>
      <c r="AA90" s="12"/>
      <c r="AB90" s="100" t="s">
        <v>0</v>
      </c>
      <c r="AC90" s="1" t="s">
        <v>0</v>
      </c>
      <c r="AD90" s="1" t="s">
        <v>0</v>
      </c>
      <c r="AE90" s="1" t="s">
        <v>0</v>
      </c>
      <c r="AF90" s="1" t="s">
        <v>0</v>
      </c>
      <c r="AG90" s="1" t="e">
        <f t="shared" si="92"/>
        <v>#VALUE!</v>
      </c>
      <c r="AH90" s="1" t="s">
        <v>0</v>
      </c>
      <c r="AI90" s="12"/>
      <c r="AJ90" s="12" t="s">
        <v>0</v>
      </c>
      <c r="AK90" s="1" t="s">
        <v>0</v>
      </c>
      <c r="AL90" s="147" t="s">
        <v>0</v>
      </c>
      <c r="AM90" s="147" t="s">
        <v>0</v>
      </c>
      <c r="AN90" s="1" t="s">
        <v>0</v>
      </c>
      <c r="AO90" s="1" t="s">
        <v>0</v>
      </c>
      <c r="AP90" s="1" t="s">
        <v>0</v>
      </c>
      <c r="AQ90" s="1" t="s">
        <v>0</v>
      </c>
      <c r="AR90" s="1" t="s">
        <v>0</v>
      </c>
      <c r="AS90" s="12"/>
      <c r="AT90" s="12" t="s">
        <v>0</v>
      </c>
      <c r="AU90" s="1" t="s">
        <v>0</v>
      </c>
      <c r="AV90" s="1" t="s">
        <v>0</v>
      </c>
      <c r="AW90" s="12"/>
      <c r="AX90" s="12" t="e">
        <f t="shared" si="56"/>
        <v>#VALUE!</v>
      </c>
      <c r="AY90" s="23" t="s">
        <v>0</v>
      </c>
      <c r="AZ90" s="1" t="s">
        <v>0</v>
      </c>
      <c r="BA90" s="12"/>
      <c r="BB90" s="12" t="s">
        <v>0</v>
      </c>
      <c r="BC90" s="1" t="e">
        <f t="shared" si="89"/>
        <v>#VALUE!</v>
      </c>
      <c r="BD90" s="1" t="s">
        <v>0</v>
      </c>
      <c r="BE90" s="147" t="s">
        <v>0</v>
      </c>
      <c r="BF90" s="1" t="s">
        <v>0</v>
      </c>
      <c r="BG90" s="1" t="s">
        <v>0</v>
      </c>
      <c r="BH90" s="1">
        <v>1</v>
      </c>
      <c r="BI90" s="147">
        <v>1</v>
      </c>
      <c r="BJ90" s="1">
        <v>1</v>
      </c>
      <c r="BK90" s="1">
        <v>1</v>
      </c>
      <c r="BL90" s="1">
        <v>1</v>
      </c>
      <c r="BM90" s="1">
        <v>1</v>
      </c>
      <c r="BN90" s="1">
        <v>1</v>
      </c>
      <c r="BO90" s="1">
        <v>0.9999999468925277</v>
      </c>
      <c r="BP90" s="12">
        <v>225956.904</v>
      </c>
      <c r="BQ90" s="12" t="s">
        <v>0</v>
      </c>
      <c r="BR90" s="23" t="s">
        <v>0</v>
      </c>
      <c r="BS90" s="1">
        <v>1</v>
      </c>
      <c r="BT90" s="1">
        <v>1</v>
      </c>
      <c r="BU90" s="1">
        <v>1</v>
      </c>
      <c r="BV90" s="1">
        <v>1</v>
      </c>
      <c r="BW90" s="1">
        <v>1</v>
      </c>
      <c r="BX90" s="1">
        <v>1</v>
      </c>
      <c r="BY90" s="1">
        <v>1</v>
      </c>
      <c r="BZ90" s="1">
        <v>1</v>
      </c>
      <c r="CA90" s="1">
        <v>1</v>
      </c>
      <c r="CB90" s="12" t="e">
        <f>#REF!+C90+AX90+BQ90</f>
        <v>#REF!</v>
      </c>
      <c r="CC90" s="1">
        <v>1</v>
      </c>
      <c r="CD90" s="1">
        <v>1</v>
      </c>
      <c r="CE90" s="148">
        <v>1</v>
      </c>
      <c r="CF90" s="23">
        <v>1</v>
      </c>
      <c r="CG90" s="100"/>
      <c r="CH90" s="100"/>
      <c r="CI90" s="8">
        <v>1</v>
      </c>
      <c r="CJ90" s="8">
        <v>1</v>
      </c>
      <c r="CK90" s="8">
        <v>1</v>
      </c>
      <c r="CL90" s="8">
        <v>1</v>
      </c>
      <c r="CM90" s="8">
        <v>1</v>
      </c>
      <c r="CN90" s="8">
        <v>1</v>
      </c>
      <c r="CO90" s="8">
        <v>1</v>
      </c>
      <c r="CP90" s="8">
        <v>1</v>
      </c>
      <c r="CQ90" s="8">
        <v>1</v>
      </c>
      <c r="CR90" s="8">
        <v>1</v>
      </c>
      <c r="CS90" s="8">
        <v>1</v>
      </c>
      <c r="CT90" s="8">
        <v>1</v>
      </c>
      <c r="CU90" s="176">
        <v>775146.2760000001</v>
      </c>
      <c r="CV90" s="26">
        <f t="shared" si="86"/>
        <v>1</v>
      </c>
      <c r="CW90" s="182">
        <v>1</v>
      </c>
      <c r="CX90" s="182">
        <v>1</v>
      </c>
      <c r="CY90" s="182">
        <f t="shared" si="87"/>
        <v>1</v>
      </c>
      <c r="CZ90" s="187">
        <v>132228.936</v>
      </c>
      <c r="DA90" s="187">
        <v>0</v>
      </c>
      <c r="DB90" s="187">
        <v>201120.84</v>
      </c>
      <c r="DC90" s="8">
        <v>1</v>
      </c>
      <c r="DD90" s="100">
        <v>132228.936</v>
      </c>
      <c r="DE90" s="100">
        <v>0</v>
      </c>
      <c r="DF90" s="182">
        <v>1</v>
      </c>
      <c r="DG90" s="182">
        <v>1</v>
      </c>
      <c r="DH90" s="182">
        <v>1</v>
      </c>
      <c r="DI90" s="182">
        <v>1</v>
      </c>
      <c r="DJ90" s="182">
        <v>1</v>
      </c>
      <c r="DK90" s="182">
        <v>1</v>
      </c>
      <c r="DL90" s="182">
        <v>1</v>
      </c>
      <c r="DM90" s="8">
        <v>1</v>
      </c>
      <c r="DN90" s="26">
        <f t="shared" si="78"/>
        <v>1</v>
      </c>
      <c r="DO90" s="199">
        <v>1542094.212</v>
      </c>
      <c r="DP90" s="187">
        <f t="shared" si="72"/>
        <v>0</v>
      </c>
      <c r="DQ90" s="238">
        <v>1</v>
      </c>
      <c r="DR90" s="238" t="e">
        <f t="shared" si="79"/>
        <v>#DIV/0!</v>
      </c>
      <c r="DS90" s="223"/>
      <c r="DT90" s="187"/>
      <c r="DU90" s="238" t="e">
        <f t="shared" si="80"/>
        <v>#DIV/0!</v>
      </c>
      <c r="DV90" s="229"/>
      <c r="DW90" s="187">
        <v>0</v>
      </c>
      <c r="DX90" s="238">
        <v>1</v>
      </c>
      <c r="DY90" s="238"/>
      <c r="DZ90" s="238"/>
      <c r="EA90" s="238"/>
      <c r="EB90" s="238"/>
      <c r="EC90" s="238"/>
      <c r="ED90" s="187">
        <v>0</v>
      </c>
      <c r="EE90" s="187">
        <v>0</v>
      </c>
      <c r="EF90" s="238"/>
      <c r="EG90" s="187">
        <v>0</v>
      </c>
      <c r="EH90" s="187">
        <v>477609</v>
      </c>
      <c r="EI90" s="187">
        <v>379809.20399999997</v>
      </c>
      <c r="EJ90" s="238">
        <f t="shared" si="81"/>
        <v>1</v>
      </c>
      <c r="EK90" s="187">
        <v>0</v>
      </c>
      <c r="EL90" s="187">
        <v>265400.508</v>
      </c>
      <c r="EM90" s="26">
        <f>(EL90-EN90)/EL90</f>
        <v>1</v>
      </c>
      <c r="EN90" s="187">
        <v>0</v>
      </c>
      <c r="EO90" s="238">
        <f t="shared" si="82"/>
        <v>1</v>
      </c>
      <c r="EP90" s="187">
        <f t="shared" si="74"/>
        <v>0</v>
      </c>
      <c r="EQ90" s="187">
        <v>3611300.4359999993</v>
      </c>
      <c r="ER90" s="238" t="e">
        <f t="shared" si="73"/>
        <v>#DIV/0!</v>
      </c>
      <c r="ES90" s="238">
        <f t="shared" si="73"/>
        <v>1</v>
      </c>
      <c r="ET90" s="187"/>
      <c r="EU90" s="187">
        <v>308494.116</v>
      </c>
      <c r="EV90" s="187">
        <v>336897.408</v>
      </c>
      <c r="EW90" s="238">
        <f t="shared" si="83"/>
        <v>1</v>
      </c>
      <c r="EX90" s="187"/>
      <c r="EY90" s="187">
        <v>534029.316</v>
      </c>
      <c r="EZ90" s="251">
        <f t="shared" si="75"/>
        <v>1</v>
      </c>
      <c r="FA90" s="187"/>
      <c r="FB90" s="187">
        <v>532543.776</v>
      </c>
      <c r="FC90" s="238">
        <f>(FB90-FD90)/FB90</f>
        <v>1</v>
      </c>
      <c r="FD90" s="187"/>
      <c r="FE90" s="26">
        <v>1</v>
      </c>
      <c r="FF90" s="26"/>
      <c r="FG90" s="26"/>
      <c r="FH90" s="26">
        <f t="shared" si="76"/>
        <v>1</v>
      </c>
      <c r="FI90" s="187"/>
      <c r="FJ90" s="187">
        <v>69459.864</v>
      </c>
      <c r="FK90" s="26"/>
      <c r="FL90" s="26"/>
      <c r="FM90" s="26"/>
      <c r="FN90" s="26" t="e">
        <f t="shared" si="71"/>
        <v>#DIV/0!</v>
      </c>
      <c r="FO90" s="187"/>
      <c r="FP90" s="187"/>
      <c r="FQ90" s="26" t="e">
        <f t="shared" si="88"/>
        <v>#DIV/0!</v>
      </c>
      <c r="FR90" s="187">
        <f t="shared" si="77"/>
        <v>0</v>
      </c>
      <c r="FS90" s="187"/>
      <c r="FT90" s="238" t="e">
        <f t="shared" si="84"/>
        <v>#DIV/0!</v>
      </c>
      <c r="FU90" s="187">
        <v>0</v>
      </c>
      <c r="FV90" s="187">
        <v>0</v>
      </c>
      <c r="FW90" s="238"/>
      <c r="FX90" s="238"/>
      <c r="FY90" s="26" t="e">
        <f t="shared" si="58"/>
        <v>#DIV/0!</v>
      </c>
      <c r="FZ90" s="187"/>
      <c r="GA90" s="187">
        <v>0</v>
      </c>
      <c r="GB90" s="187"/>
      <c r="GC90" s="26"/>
      <c r="GD90" s="100"/>
      <c r="GE90" s="100"/>
      <c r="GF90" s="26"/>
      <c r="GG90" s="26"/>
      <c r="GH90" s="26"/>
      <c r="GI90" s="26"/>
      <c r="GJ90" s="26"/>
      <c r="GK90" s="26"/>
      <c r="GL90" s="26"/>
      <c r="GM90" s="100"/>
      <c r="GN90" s="100"/>
      <c r="GO90" s="26" t="e">
        <f t="shared" si="85"/>
        <v>#DIV/0!</v>
      </c>
      <c r="GP90" s="100"/>
      <c r="GQ90" s="187"/>
      <c r="GR90" s="26"/>
      <c r="GS90" s="100"/>
      <c r="GT90" s="100"/>
      <c r="GU90" s="26"/>
      <c r="GV90" s="26"/>
      <c r="GW90" s="291"/>
      <c r="GX90" s="26"/>
      <c r="GY90" s="100"/>
      <c r="GZ90" s="291"/>
      <c r="HA90" s="26"/>
      <c r="HB90" s="100"/>
      <c r="HC90" s="26"/>
      <c r="HD90" s="26"/>
      <c r="HE90" s="26"/>
      <c r="HF90" s="26"/>
      <c r="HG90" s="26"/>
      <c r="HH90" s="26"/>
      <c r="HI90" s="26"/>
      <c r="HJ90" s="26" t="e">
        <f t="shared" si="70"/>
        <v>#DIV/0!</v>
      </c>
      <c r="HK90" s="187"/>
      <c r="HL90" s="187">
        <f t="shared" si="55"/>
        <v>0</v>
      </c>
      <c r="HM90" s="26"/>
      <c r="HN90" s="187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187"/>
      <c r="IA90" s="187"/>
      <c r="IB90" s="187"/>
      <c r="IC90" s="26"/>
      <c r="ID90" s="26"/>
      <c r="IE90" s="187"/>
      <c r="IF90" s="187"/>
      <c r="IG90" s="26"/>
      <c r="IH90" s="26"/>
      <c r="IJ90" s="187"/>
      <c r="IK90" s="26"/>
    </row>
    <row r="91" spans="1:245" ht="14.25" customHeight="1" hidden="1">
      <c r="A91" s="10" t="s">
        <v>86</v>
      </c>
      <c r="B91" s="153"/>
      <c r="C91" s="153" t="s">
        <v>0</v>
      </c>
      <c r="D91" s="1"/>
      <c r="E91" s="23" t="e">
        <f>(#REF!-C91)/#REF!</f>
        <v>#REF!</v>
      </c>
      <c r="F91" s="25" t="s"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5" t="s">
        <v>0</v>
      </c>
      <c r="T91" s="1" t="s">
        <v>0</v>
      </c>
      <c r="U91" s="12">
        <v>0</v>
      </c>
      <c r="V91" s="100" t="s">
        <v>0</v>
      </c>
      <c r="W91" s="1" t="s">
        <v>0</v>
      </c>
      <c r="X91" s="1" t="s">
        <v>0</v>
      </c>
      <c r="Y91" s="1" t="s">
        <v>0</v>
      </c>
      <c r="Z91" s="1" t="s">
        <v>0</v>
      </c>
      <c r="AA91" s="12"/>
      <c r="AB91" s="100" t="s">
        <v>0</v>
      </c>
      <c r="AC91" s="1" t="s">
        <v>0</v>
      </c>
      <c r="AD91" s="1" t="s">
        <v>0</v>
      </c>
      <c r="AE91" s="1" t="s">
        <v>0</v>
      </c>
      <c r="AF91" s="1" t="s">
        <v>0</v>
      </c>
      <c r="AG91" s="1" t="e">
        <f t="shared" si="92"/>
        <v>#VALUE!</v>
      </c>
      <c r="AH91" s="1" t="s">
        <v>0</v>
      </c>
      <c r="AI91" s="12"/>
      <c r="AJ91" s="12" t="s">
        <v>0</v>
      </c>
      <c r="AK91" s="1" t="s">
        <v>0</v>
      </c>
      <c r="AL91" s="147" t="s">
        <v>0</v>
      </c>
      <c r="AM91" s="147" t="s">
        <v>0</v>
      </c>
      <c r="AN91" s="1" t="s">
        <v>0</v>
      </c>
      <c r="AO91" s="1" t="s">
        <v>0</v>
      </c>
      <c r="AP91" s="1" t="s">
        <v>0</v>
      </c>
      <c r="AQ91" s="1" t="s">
        <v>0</v>
      </c>
      <c r="AR91" s="1" t="s">
        <v>0</v>
      </c>
      <c r="AS91" s="12"/>
      <c r="AT91" s="12" t="s">
        <v>0</v>
      </c>
      <c r="AU91" s="1" t="s">
        <v>0</v>
      </c>
      <c r="AV91" s="1" t="s">
        <v>0</v>
      </c>
      <c r="AW91" s="12"/>
      <c r="AX91" s="12" t="e">
        <f t="shared" si="56"/>
        <v>#VALUE!</v>
      </c>
      <c r="AY91" s="23" t="s">
        <v>0</v>
      </c>
      <c r="AZ91" s="1" t="s">
        <v>0</v>
      </c>
      <c r="BA91" s="12"/>
      <c r="BB91" s="12" t="s">
        <v>0</v>
      </c>
      <c r="BC91" s="1" t="e">
        <f t="shared" si="89"/>
        <v>#VALUE!</v>
      </c>
      <c r="BD91" s="1" t="s">
        <v>0</v>
      </c>
      <c r="BE91" s="147" t="s">
        <v>0</v>
      </c>
      <c r="BF91" s="1" t="s">
        <v>0</v>
      </c>
      <c r="BG91" s="1" t="s">
        <v>0</v>
      </c>
      <c r="BH91" s="1" t="s">
        <v>0</v>
      </c>
      <c r="BI91" s="147" t="s">
        <v>0</v>
      </c>
      <c r="BJ91" s="1">
        <v>1</v>
      </c>
      <c r="BK91" s="1">
        <v>1</v>
      </c>
      <c r="BL91" s="1">
        <v>1</v>
      </c>
      <c r="BM91" s="1">
        <v>1</v>
      </c>
      <c r="BN91" s="1">
        <v>1</v>
      </c>
      <c r="BO91" s="1">
        <v>0.9999999992041514</v>
      </c>
      <c r="BP91" s="12">
        <v>2513040.684</v>
      </c>
      <c r="BQ91" s="12" t="s">
        <v>0</v>
      </c>
      <c r="BR91" s="23" t="s">
        <v>0</v>
      </c>
      <c r="BS91" s="1">
        <v>1</v>
      </c>
      <c r="BT91" s="1">
        <v>1</v>
      </c>
      <c r="BU91" s="1">
        <v>1</v>
      </c>
      <c r="BV91" s="1">
        <v>1</v>
      </c>
      <c r="BW91" s="1">
        <v>1</v>
      </c>
      <c r="BX91" s="1">
        <v>1</v>
      </c>
      <c r="BY91" s="1">
        <v>1</v>
      </c>
      <c r="BZ91" s="1">
        <v>1</v>
      </c>
      <c r="CA91" s="1">
        <v>1</v>
      </c>
      <c r="CB91" s="12" t="e">
        <f>#REF!+C91+AX91+BQ91</f>
        <v>#REF!</v>
      </c>
      <c r="CC91" s="1">
        <v>1</v>
      </c>
      <c r="CD91" s="1">
        <v>1</v>
      </c>
      <c r="CE91" s="148">
        <v>1</v>
      </c>
      <c r="CF91" s="23">
        <v>1</v>
      </c>
      <c r="CG91" s="100"/>
      <c r="CH91" s="100"/>
      <c r="CI91" s="8">
        <v>1</v>
      </c>
      <c r="CJ91" s="8">
        <v>1</v>
      </c>
      <c r="CK91" s="8">
        <v>1</v>
      </c>
      <c r="CL91" s="8">
        <v>1</v>
      </c>
      <c r="CM91" s="8">
        <v>1</v>
      </c>
      <c r="CN91" s="8">
        <v>1</v>
      </c>
      <c r="CO91" s="8">
        <v>1</v>
      </c>
      <c r="CP91" s="8">
        <v>1</v>
      </c>
      <c r="CQ91" s="8">
        <v>1</v>
      </c>
      <c r="CR91" s="8">
        <v>1</v>
      </c>
      <c r="CS91" s="8">
        <v>1</v>
      </c>
      <c r="CT91" s="8">
        <v>1</v>
      </c>
      <c r="CU91" s="176">
        <v>3759741.78</v>
      </c>
      <c r="CV91" s="26">
        <f t="shared" si="86"/>
        <v>1</v>
      </c>
      <c r="CW91" s="182">
        <v>1</v>
      </c>
      <c r="CX91" s="182">
        <v>1</v>
      </c>
      <c r="CY91" s="182">
        <f t="shared" si="87"/>
        <v>1</v>
      </c>
      <c r="CZ91" s="187">
        <v>385583.124</v>
      </c>
      <c r="DA91" s="187">
        <v>0</v>
      </c>
      <c r="DB91" s="187">
        <v>471704.82</v>
      </c>
      <c r="DC91" s="8">
        <v>1</v>
      </c>
      <c r="DD91" s="100">
        <v>385583.124</v>
      </c>
      <c r="DE91" s="100">
        <v>0</v>
      </c>
      <c r="DF91" s="182">
        <v>1</v>
      </c>
      <c r="DG91" s="182">
        <v>1</v>
      </c>
      <c r="DH91" s="182">
        <v>1</v>
      </c>
      <c r="DI91" s="182">
        <v>1</v>
      </c>
      <c r="DJ91" s="182">
        <v>1</v>
      </c>
      <c r="DK91" s="182">
        <v>1</v>
      </c>
      <c r="DL91" s="182">
        <v>1</v>
      </c>
      <c r="DM91" s="8">
        <v>1</v>
      </c>
      <c r="DN91" s="26">
        <f t="shared" si="78"/>
        <v>1</v>
      </c>
      <c r="DO91" s="199">
        <v>5698488.767999999</v>
      </c>
      <c r="DP91" s="187">
        <f t="shared" si="72"/>
        <v>0</v>
      </c>
      <c r="DQ91" s="238">
        <v>1</v>
      </c>
      <c r="DR91" s="238" t="e">
        <f t="shared" si="79"/>
        <v>#DIV/0!</v>
      </c>
      <c r="DS91" s="223"/>
      <c r="DT91" s="187"/>
      <c r="DU91" s="238" t="e">
        <f t="shared" si="80"/>
        <v>#DIV/0!</v>
      </c>
      <c r="DV91" s="229"/>
      <c r="DW91" s="187">
        <v>0</v>
      </c>
      <c r="DX91" s="238">
        <v>1</v>
      </c>
      <c r="DY91" s="238"/>
      <c r="DZ91" s="238"/>
      <c r="EA91" s="238"/>
      <c r="EB91" s="238"/>
      <c r="EC91" s="238"/>
      <c r="ED91" s="187">
        <v>0</v>
      </c>
      <c r="EE91" s="187">
        <v>0</v>
      </c>
      <c r="EF91" s="238"/>
      <c r="EG91" s="187">
        <v>0</v>
      </c>
      <c r="EH91" s="187">
        <v>561834</v>
      </c>
      <c r="EI91" s="187">
        <v>484510.44</v>
      </c>
      <c r="EJ91" s="238">
        <f t="shared" si="81"/>
        <v>1</v>
      </c>
      <c r="EK91" s="187">
        <v>0</v>
      </c>
      <c r="EL91" s="187">
        <v>439806.80399999995</v>
      </c>
      <c r="EM91" s="26">
        <f>(EL91-EN91)/EL91</f>
        <v>1</v>
      </c>
      <c r="EN91" s="187">
        <v>0</v>
      </c>
      <c r="EO91" s="238">
        <f t="shared" si="82"/>
        <v>1</v>
      </c>
      <c r="EP91" s="187">
        <f t="shared" si="74"/>
        <v>0</v>
      </c>
      <c r="EQ91" s="187">
        <v>7722820.4399999995</v>
      </c>
      <c r="ER91" s="238" t="e">
        <f t="shared" si="73"/>
        <v>#DIV/0!</v>
      </c>
      <c r="ES91" s="238">
        <f t="shared" si="73"/>
        <v>1</v>
      </c>
      <c r="ET91" s="187"/>
      <c r="EU91" s="187">
        <v>984853.68</v>
      </c>
      <c r="EV91" s="187">
        <v>798643.6079999999</v>
      </c>
      <c r="EW91" s="238">
        <f t="shared" si="83"/>
        <v>1</v>
      </c>
      <c r="EX91" s="187"/>
      <c r="EY91" s="187">
        <v>1246206.768</v>
      </c>
      <c r="EZ91" s="251">
        <f t="shared" si="75"/>
        <v>1</v>
      </c>
      <c r="FA91" s="187"/>
      <c r="FB91" s="187">
        <v>1359839.544</v>
      </c>
      <c r="FC91" s="238">
        <f>(FB91-FD91)/FB91</f>
        <v>1</v>
      </c>
      <c r="FD91" s="187"/>
      <c r="FE91" s="26" t="s">
        <v>0</v>
      </c>
      <c r="FF91" s="26"/>
      <c r="FG91" s="26"/>
      <c r="FH91" s="26">
        <f t="shared" si="76"/>
        <v>1</v>
      </c>
      <c r="FI91" s="187"/>
      <c r="FJ91" s="187">
        <v>205018.2</v>
      </c>
      <c r="FK91" s="26"/>
      <c r="FL91" s="26"/>
      <c r="FM91" s="26"/>
      <c r="FN91" s="26" t="e">
        <f t="shared" si="71"/>
        <v>#DIV/0!</v>
      </c>
      <c r="FO91" s="187"/>
      <c r="FP91" s="187"/>
      <c r="FQ91" s="26" t="e">
        <f t="shared" si="88"/>
        <v>#DIV/0!</v>
      </c>
      <c r="FR91" s="187">
        <f t="shared" si="77"/>
        <v>0</v>
      </c>
      <c r="FS91" s="187"/>
      <c r="FT91" s="238" t="e">
        <f t="shared" si="84"/>
        <v>#DIV/0!</v>
      </c>
      <c r="FU91" s="187">
        <v>0</v>
      </c>
      <c r="FV91" s="187">
        <v>0</v>
      </c>
      <c r="FW91" s="238"/>
      <c r="FX91" s="238"/>
      <c r="FY91" s="26" t="e">
        <f t="shared" si="58"/>
        <v>#DIV/0!</v>
      </c>
      <c r="FZ91" s="187"/>
      <c r="GA91" s="187">
        <v>0</v>
      </c>
      <c r="GB91" s="187"/>
      <c r="GC91" s="26"/>
      <c r="GD91" s="100"/>
      <c r="GE91" s="100"/>
      <c r="GF91" s="26"/>
      <c r="GG91" s="26"/>
      <c r="GH91" s="26"/>
      <c r="GI91" s="26"/>
      <c r="GJ91" s="26"/>
      <c r="GK91" s="26"/>
      <c r="GL91" s="26"/>
      <c r="GM91" s="100"/>
      <c r="GN91" s="100"/>
      <c r="GO91" s="26" t="e">
        <f t="shared" si="85"/>
        <v>#DIV/0!</v>
      </c>
      <c r="GP91" s="100"/>
      <c r="GQ91" s="187"/>
      <c r="GR91" s="26"/>
      <c r="GS91" s="100"/>
      <c r="GT91" s="100"/>
      <c r="GU91" s="26"/>
      <c r="GV91" s="26"/>
      <c r="GW91" s="291"/>
      <c r="GX91" s="26"/>
      <c r="GY91" s="100"/>
      <c r="GZ91" s="291"/>
      <c r="HA91" s="26"/>
      <c r="HB91" s="100"/>
      <c r="HC91" s="26"/>
      <c r="HD91" s="26"/>
      <c r="HE91" s="26"/>
      <c r="HF91" s="26"/>
      <c r="HG91" s="26"/>
      <c r="HH91" s="26"/>
      <c r="HI91" s="26"/>
      <c r="HJ91" s="26" t="e">
        <f t="shared" si="70"/>
        <v>#DIV/0!</v>
      </c>
      <c r="HK91" s="187"/>
      <c r="HL91" s="187">
        <f t="shared" si="55"/>
        <v>0</v>
      </c>
      <c r="HM91" s="26"/>
      <c r="HN91" s="187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187"/>
      <c r="IA91" s="187"/>
      <c r="IB91" s="187"/>
      <c r="IC91" s="26"/>
      <c r="ID91" s="26"/>
      <c r="IE91" s="187"/>
      <c r="IF91" s="187"/>
      <c r="IG91" s="26"/>
      <c r="IH91" s="26"/>
      <c r="IJ91" s="187"/>
      <c r="IK91" s="26"/>
    </row>
    <row r="92" spans="1:245" ht="14.25" customHeight="1" hidden="1">
      <c r="A92" s="10" t="s">
        <v>87</v>
      </c>
      <c r="B92" s="153"/>
      <c r="C92" s="153" t="s">
        <v>0</v>
      </c>
      <c r="D92" s="1"/>
      <c r="E92" s="23" t="e">
        <f>(#REF!-C92)/#REF!</f>
        <v>#REF!</v>
      </c>
      <c r="F92" s="25" t="s"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5" t="s">
        <v>0</v>
      </c>
      <c r="T92" s="1" t="s">
        <v>0</v>
      </c>
      <c r="U92" s="12">
        <v>0</v>
      </c>
      <c r="V92" s="100" t="s">
        <v>0</v>
      </c>
      <c r="W92" s="1" t="s">
        <v>0</v>
      </c>
      <c r="X92" s="1" t="s">
        <v>0</v>
      </c>
      <c r="Y92" s="1" t="s">
        <v>0</v>
      </c>
      <c r="Z92" s="1" t="s">
        <v>0</v>
      </c>
      <c r="AA92" s="12"/>
      <c r="AB92" s="100" t="s">
        <v>0</v>
      </c>
      <c r="AC92" s="1" t="s">
        <v>0</v>
      </c>
      <c r="AD92" s="1" t="s">
        <v>0</v>
      </c>
      <c r="AE92" s="1" t="s">
        <v>0</v>
      </c>
      <c r="AF92" s="1" t="s">
        <v>0</v>
      </c>
      <c r="AG92" s="1" t="e">
        <f t="shared" si="92"/>
        <v>#VALUE!</v>
      </c>
      <c r="AH92" s="1" t="s">
        <v>0</v>
      </c>
      <c r="AI92" s="12"/>
      <c r="AJ92" s="12" t="s">
        <v>0</v>
      </c>
      <c r="AK92" s="1" t="s">
        <v>0</v>
      </c>
      <c r="AL92" s="147" t="s">
        <v>0</v>
      </c>
      <c r="AM92" s="147" t="s">
        <v>0</v>
      </c>
      <c r="AN92" s="1" t="s">
        <v>0</v>
      </c>
      <c r="AO92" s="1" t="s">
        <v>0</v>
      </c>
      <c r="AP92" s="1" t="s">
        <v>0</v>
      </c>
      <c r="AQ92" s="1" t="s">
        <v>0</v>
      </c>
      <c r="AR92" s="1" t="s">
        <v>0</v>
      </c>
      <c r="AS92" s="12"/>
      <c r="AT92" s="12" t="s">
        <v>0</v>
      </c>
      <c r="AU92" s="1" t="s">
        <v>0</v>
      </c>
      <c r="AV92" s="1" t="s">
        <v>0</v>
      </c>
      <c r="AW92" s="12"/>
      <c r="AX92" s="12" t="e">
        <f t="shared" si="56"/>
        <v>#VALUE!</v>
      </c>
      <c r="AY92" s="23" t="s">
        <v>0</v>
      </c>
      <c r="AZ92" s="1" t="s">
        <v>0</v>
      </c>
      <c r="BA92" s="12"/>
      <c r="BB92" s="12" t="s">
        <v>0</v>
      </c>
      <c r="BC92" s="1" t="e">
        <f t="shared" si="89"/>
        <v>#VALUE!</v>
      </c>
      <c r="BD92" s="1" t="s">
        <v>0</v>
      </c>
      <c r="BE92" s="147" t="s">
        <v>0</v>
      </c>
      <c r="BF92" s="1" t="s">
        <v>0</v>
      </c>
      <c r="BG92" s="1" t="s">
        <v>0</v>
      </c>
      <c r="BH92" s="1" t="s">
        <v>0</v>
      </c>
      <c r="BI92" s="147" t="s">
        <v>0</v>
      </c>
      <c r="BJ92" s="1">
        <v>1</v>
      </c>
      <c r="BK92" s="1">
        <v>1</v>
      </c>
      <c r="BL92" s="1">
        <v>1</v>
      </c>
      <c r="BM92" s="1">
        <v>1</v>
      </c>
      <c r="BN92" s="1">
        <v>1</v>
      </c>
      <c r="BO92" s="1">
        <v>0.9999999982352052</v>
      </c>
      <c r="BP92" s="12">
        <v>1133276.04</v>
      </c>
      <c r="BQ92" s="12" t="s">
        <v>0</v>
      </c>
      <c r="BR92" s="23" t="s">
        <v>0</v>
      </c>
      <c r="BS92" s="1">
        <v>1</v>
      </c>
      <c r="BT92" s="1">
        <v>1</v>
      </c>
      <c r="BU92" s="1">
        <v>1</v>
      </c>
      <c r="BV92" s="1">
        <v>1</v>
      </c>
      <c r="BW92" s="1">
        <v>1</v>
      </c>
      <c r="BX92" s="1">
        <v>1</v>
      </c>
      <c r="BY92" s="1">
        <v>1</v>
      </c>
      <c r="BZ92" s="1">
        <v>1</v>
      </c>
      <c r="CA92" s="1">
        <v>1</v>
      </c>
      <c r="CB92" s="12" t="e">
        <f>#REF!+C92+AX92+BQ92</f>
        <v>#REF!</v>
      </c>
      <c r="CC92" s="1">
        <v>1</v>
      </c>
      <c r="CD92" s="1">
        <v>1</v>
      </c>
      <c r="CE92" s="148">
        <v>1</v>
      </c>
      <c r="CF92" s="23">
        <v>1</v>
      </c>
      <c r="CG92" s="100"/>
      <c r="CH92" s="100"/>
      <c r="CI92" s="8">
        <v>1</v>
      </c>
      <c r="CJ92" s="8">
        <v>1</v>
      </c>
      <c r="CK92" s="8">
        <v>1</v>
      </c>
      <c r="CL92" s="8">
        <v>1</v>
      </c>
      <c r="CM92" s="8">
        <v>1</v>
      </c>
      <c r="CN92" s="8">
        <v>1</v>
      </c>
      <c r="CO92" s="8">
        <v>1</v>
      </c>
      <c r="CP92" s="8">
        <v>1</v>
      </c>
      <c r="CQ92" s="8">
        <v>1</v>
      </c>
      <c r="CR92" s="8">
        <v>1</v>
      </c>
      <c r="CS92" s="8">
        <v>1</v>
      </c>
      <c r="CT92" s="8">
        <v>1</v>
      </c>
      <c r="CU92" s="176">
        <v>1549047.048</v>
      </c>
      <c r="CV92" s="26">
        <f t="shared" si="86"/>
        <v>1</v>
      </c>
      <c r="CW92" s="182">
        <v>1</v>
      </c>
      <c r="CX92" s="182">
        <v>1</v>
      </c>
      <c r="CY92" s="182">
        <f t="shared" si="87"/>
        <v>1</v>
      </c>
      <c r="CZ92" s="187">
        <v>226526.364</v>
      </c>
      <c r="DA92" s="187">
        <v>0</v>
      </c>
      <c r="DB92" s="187">
        <v>359210.376</v>
      </c>
      <c r="DC92" s="8">
        <v>1.0000000111355358</v>
      </c>
      <c r="DD92" s="100">
        <v>226526.364</v>
      </c>
      <c r="DE92" s="100">
        <v>0</v>
      </c>
      <c r="DF92" s="182">
        <v>1</v>
      </c>
      <c r="DG92" s="182">
        <v>1</v>
      </c>
      <c r="DH92" s="182">
        <v>1</v>
      </c>
      <c r="DI92" s="182">
        <v>1</v>
      </c>
      <c r="DJ92" s="182">
        <v>1</v>
      </c>
      <c r="DK92" s="182">
        <v>1</v>
      </c>
      <c r="DL92" s="182">
        <v>1</v>
      </c>
      <c r="DM92" s="8">
        <v>1</v>
      </c>
      <c r="DN92" s="26">
        <f t="shared" si="78"/>
        <v>1</v>
      </c>
      <c r="DO92" s="199">
        <v>2677531.176</v>
      </c>
      <c r="DP92" s="187">
        <f aca="true" t="shared" si="93" ref="DP92:DP155">DA92+DE92</f>
        <v>0</v>
      </c>
      <c r="DQ92" s="238">
        <v>1</v>
      </c>
      <c r="DR92" s="238" t="e">
        <f t="shared" si="79"/>
        <v>#DIV/0!</v>
      </c>
      <c r="DS92" s="223"/>
      <c r="DT92" s="187"/>
      <c r="DU92" s="238" t="e">
        <f t="shared" si="80"/>
        <v>#DIV/0!</v>
      </c>
      <c r="DV92" s="229"/>
      <c r="DW92" s="187">
        <v>0</v>
      </c>
      <c r="DX92" s="238" t="s">
        <v>0</v>
      </c>
      <c r="DY92" s="238"/>
      <c r="DZ92" s="238"/>
      <c r="EA92" s="238"/>
      <c r="EB92" s="238"/>
      <c r="EC92" s="238"/>
      <c r="ED92" s="187">
        <v>0</v>
      </c>
      <c r="EE92" s="187">
        <v>0</v>
      </c>
      <c r="EF92" s="238"/>
      <c r="EG92" s="187">
        <v>0</v>
      </c>
      <c r="EH92" s="187">
        <v>0</v>
      </c>
      <c r="EI92" s="187"/>
      <c r="EJ92" s="238"/>
      <c r="EK92" s="187">
        <v>0</v>
      </c>
      <c r="EL92" s="187">
        <v>0</v>
      </c>
      <c r="EM92" s="26"/>
      <c r="EN92" s="187">
        <v>0</v>
      </c>
      <c r="EO92" s="238" t="e">
        <f t="shared" si="82"/>
        <v>#DIV/0!</v>
      </c>
      <c r="EP92" s="187">
        <f t="shared" si="74"/>
        <v>0</v>
      </c>
      <c r="EQ92" s="187"/>
      <c r="ER92" s="238" t="e">
        <f t="shared" si="73"/>
        <v>#DIV/0!</v>
      </c>
      <c r="ES92" s="238" t="e">
        <f t="shared" si="73"/>
        <v>#DIV/0!</v>
      </c>
      <c r="ET92" s="187"/>
      <c r="EU92" s="187"/>
      <c r="EV92" s="187">
        <v>0</v>
      </c>
      <c r="EW92" s="238"/>
      <c r="EX92" s="187"/>
      <c r="EY92" s="187">
        <v>0</v>
      </c>
      <c r="EZ92" s="251" t="e">
        <f t="shared" si="75"/>
        <v>#DIV/0!</v>
      </c>
      <c r="FA92" s="187"/>
      <c r="FB92" s="187">
        <v>0</v>
      </c>
      <c r="FC92" s="238"/>
      <c r="FD92" s="187"/>
      <c r="FE92" s="26">
        <v>1</v>
      </c>
      <c r="FF92" s="26"/>
      <c r="FG92" s="26"/>
      <c r="FH92" s="26" t="e">
        <f t="shared" si="76"/>
        <v>#DIV/0!</v>
      </c>
      <c r="FI92" s="187"/>
      <c r="FJ92" s="187">
        <v>0</v>
      </c>
      <c r="FK92" s="26"/>
      <c r="FL92" s="26"/>
      <c r="FM92" s="26"/>
      <c r="FN92" s="26" t="e">
        <f t="shared" si="71"/>
        <v>#DIV/0!</v>
      </c>
      <c r="FO92" s="187"/>
      <c r="FP92" s="187"/>
      <c r="FQ92" s="26" t="e">
        <f t="shared" si="88"/>
        <v>#DIV/0!</v>
      </c>
      <c r="FR92" s="187">
        <f t="shared" si="77"/>
        <v>0</v>
      </c>
      <c r="FS92" s="187"/>
      <c r="FT92" s="238" t="e">
        <f t="shared" si="84"/>
        <v>#DIV/0!</v>
      </c>
      <c r="FU92" s="187">
        <v>0</v>
      </c>
      <c r="FV92" s="187">
        <v>0</v>
      </c>
      <c r="FW92" s="238"/>
      <c r="FX92" s="238"/>
      <c r="FY92" s="26" t="e">
        <f t="shared" si="58"/>
        <v>#DIV/0!</v>
      </c>
      <c r="FZ92" s="187"/>
      <c r="GA92" s="187">
        <v>0</v>
      </c>
      <c r="GB92" s="187"/>
      <c r="GC92" s="26"/>
      <c r="GD92" s="100"/>
      <c r="GE92" s="100"/>
      <c r="GF92" s="26"/>
      <c r="GG92" s="26"/>
      <c r="GH92" s="26"/>
      <c r="GI92" s="26"/>
      <c r="GJ92" s="26"/>
      <c r="GK92" s="26"/>
      <c r="GL92" s="26"/>
      <c r="GM92" s="100"/>
      <c r="GN92" s="100"/>
      <c r="GO92" s="26" t="e">
        <f t="shared" si="85"/>
        <v>#DIV/0!</v>
      </c>
      <c r="GP92" s="100"/>
      <c r="GQ92" s="187"/>
      <c r="GR92" s="26"/>
      <c r="GS92" s="100"/>
      <c r="GT92" s="100"/>
      <c r="GU92" s="26"/>
      <c r="GV92" s="26"/>
      <c r="GW92" s="291"/>
      <c r="GX92" s="26"/>
      <c r="GY92" s="100"/>
      <c r="GZ92" s="291"/>
      <c r="HA92" s="26"/>
      <c r="HB92" s="100"/>
      <c r="HC92" s="26"/>
      <c r="HD92" s="26"/>
      <c r="HE92" s="26"/>
      <c r="HF92" s="26"/>
      <c r="HG92" s="26"/>
      <c r="HH92" s="26"/>
      <c r="HI92" s="26"/>
      <c r="HJ92" s="26" t="e">
        <f t="shared" si="70"/>
        <v>#DIV/0!</v>
      </c>
      <c r="HK92" s="187"/>
      <c r="HL92" s="187">
        <f aca="true" t="shared" si="94" ref="HL92:HL155">GT92+GY92+HB92</f>
        <v>0</v>
      </c>
      <c r="HM92" s="26"/>
      <c r="HN92" s="187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187"/>
      <c r="IA92" s="187"/>
      <c r="IB92" s="187"/>
      <c r="IC92" s="26"/>
      <c r="ID92" s="26"/>
      <c r="IE92" s="187"/>
      <c r="IF92" s="187"/>
      <c r="IG92" s="26"/>
      <c r="IH92" s="26"/>
      <c r="IJ92" s="187"/>
      <c r="IK92" s="26"/>
    </row>
    <row r="93" spans="1:245" ht="14.25" customHeight="1" hidden="1">
      <c r="A93" s="10" t="s">
        <v>88</v>
      </c>
      <c r="B93" s="153"/>
      <c r="C93" s="153" t="s">
        <v>0</v>
      </c>
      <c r="D93" s="1" t="s">
        <v>0</v>
      </c>
      <c r="E93" s="23" t="e">
        <f>(#REF!-C93)/#REF!</f>
        <v>#REF!</v>
      </c>
      <c r="F93" s="25" t="s">
        <v>0</v>
      </c>
      <c r="G93" s="1" t="s">
        <v>0</v>
      </c>
      <c r="H93" s="1" t="s">
        <v>0</v>
      </c>
      <c r="I93" s="1" t="s">
        <v>0</v>
      </c>
      <c r="J93" s="1" t="s">
        <v>0</v>
      </c>
      <c r="K93" s="1" t="s">
        <v>0</v>
      </c>
      <c r="L93" s="1" t="s">
        <v>0</v>
      </c>
      <c r="M93" s="1" t="s">
        <v>0</v>
      </c>
      <c r="N93" s="1" t="s">
        <v>0</v>
      </c>
      <c r="O93" s="1" t="s">
        <v>0</v>
      </c>
      <c r="P93" s="1" t="s">
        <v>0</v>
      </c>
      <c r="Q93" s="1" t="s">
        <v>0</v>
      </c>
      <c r="R93" s="1" t="s">
        <v>0</v>
      </c>
      <c r="S93" s="25" t="s">
        <v>0</v>
      </c>
      <c r="T93" s="1" t="s">
        <v>0</v>
      </c>
      <c r="U93" s="12">
        <v>0</v>
      </c>
      <c r="V93" s="100" t="s">
        <v>0</v>
      </c>
      <c r="W93" s="1" t="s">
        <v>0</v>
      </c>
      <c r="X93" s="1" t="s">
        <v>0</v>
      </c>
      <c r="Y93" s="1" t="s">
        <v>0</v>
      </c>
      <c r="Z93" s="1" t="s">
        <v>0</v>
      </c>
      <c r="AA93" s="12"/>
      <c r="AB93" s="100" t="s">
        <v>0</v>
      </c>
      <c r="AC93" s="1" t="s">
        <v>0</v>
      </c>
      <c r="AD93" s="1" t="s">
        <v>0</v>
      </c>
      <c r="AE93" s="1" t="s">
        <v>0</v>
      </c>
      <c r="AF93" s="1" t="s">
        <v>0</v>
      </c>
      <c r="AG93" s="1" t="e">
        <f t="shared" si="92"/>
        <v>#VALUE!</v>
      </c>
      <c r="AH93" s="1" t="s">
        <v>0</v>
      </c>
      <c r="AI93" s="12"/>
      <c r="AJ93" s="12" t="s">
        <v>0</v>
      </c>
      <c r="AK93" s="1" t="s">
        <v>0</v>
      </c>
      <c r="AL93" s="147" t="s">
        <v>0</v>
      </c>
      <c r="AM93" s="147" t="s">
        <v>0</v>
      </c>
      <c r="AN93" s="1" t="s">
        <v>0</v>
      </c>
      <c r="AO93" s="1" t="s">
        <v>0</v>
      </c>
      <c r="AP93" s="1" t="s">
        <v>0</v>
      </c>
      <c r="AQ93" s="1" t="s">
        <v>0</v>
      </c>
      <c r="AR93" s="1" t="s">
        <v>0</v>
      </c>
      <c r="AS93" s="12"/>
      <c r="AT93" s="12" t="s">
        <v>0</v>
      </c>
      <c r="AU93" s="1" t="s">
        <v>0</v>
      </c>
      <c r="AV93" s="1" t="s">
        <v>0</v>
      </c>
      <c r="AW93" s="12"/>
      <c r="AX93" s="12" t="e">
        <f t="shared" si="56"/>
        <v>#VALUE!</v>
      </c>
      <c r="AY93" s="23" t="s">
        <v>0</v>
      </c>
      <c r="AZ93" s="1" t="s">
        <v>0</v>
      </c>
      <c r="BA93" s="12"/>
      <c r="BB93" s="12" t="s">
        <v>0</v>
      </c>
      <c r="BC93" s="1" t="e">
        <f t="shared" si="89"/>
        <v>#VALUE!</v>
      </c>
      <c r="BD93" s="1" t="s">
        <v>0</v>
      </c>
      <c r="BE93" s="147" t="s">
        <v>0</v>
      </c>
      <c r="BF93" s="1" t="s">
        <v>0</v>
      </c>
      <c r="BG93" s="1" t="s">
        <v>0</v>
      </c>
      <c r="BH93" s="1" t="s">
        <v>0</v>
      </c>
      <c r="BI93" s="147" t="s">
        <v>0</v>
      </c>
      <c r="BJ93" s="1" t="s">
        <v>0</v>
      </c>
      <c r="BK93" s="1">
        <v>1</v>
      </c>
      <c r="BL93" s="1">
        <v>1</v>
      </c>
      <c r="BM93" s="1">
        <v>1</v>
      </c>
      <c r="BN93" s="1">
        <v>1</v>
      </c>
      <c r="BO93" s="1">
        <v>0.9999999760938441</v>
      </c>
      <c r="BP93" s="12">
        <v>83660.46</v>
      </c>
      <c r="BQ93" s="12" t="s">
        <v>0</v>
      </c>
      <c r="BR93" s="23" t="s">
        <v>0</v>
      </c>
      <c r="BS93" s="1">
        <v>1</v>
      </c>
      <c r="BT93" s="1">
        <v>1</v>
      </c>
      <c r="BU93" s="1">
        <v>1</v>
      </c>
      <c r="BV93" s="1">
        <v>1</v>
      </c>
      <c r="BW93" s="1">
        <v>1</v>
      </c>
      <c r="BX93" s="1">
        <v>1</v>
      </c>
      <c r="BY93" s="1">
        <v>1</v>
      </c>
      <c r="BZ93" s="1">
        <v>1</v>
      </c>
      <c r="CA93" s="1">
        <v>1</v>
      </c>
      <c r="CB93" s="12" t="e">
        <f>#REF!+C93+AX93+BQ93</f>
        <v>#REF!</v>
      </c>
      <c r="CC93" s="1">
        <v>1</v>
      </c>
      <c r="CD93" s="1">
        <v>1</v>
      </c>
      <c r="CE93" s="148">
        <v>1</v>
      </c>
      <c r="CF93" s="23">
        <v>1</v>
      </c>
      <c r="CG93" s="100"/>
      <c r="CH93" s="100"/>
      <c r="CI93" s="8">
        <v>1</v>
      </c>
      <c r="CJ93" s="8">
        <v>1</v>
      </c>
      <c r="CK93" s="8">
        <v>1</v>
      </c>
      <c r="CL93" s="8">
        <v>1</v>
      </c>
      <c r="CM93" s="8">
        <v>1</v>
      </c>
      <c r="CN93" s="8">
        <v>1</v>
      </c>
      <c r="CO93" s="8">
        <v>1</v>
      </c>
      <c r="CP93" s="8">
        <v>1</v>
      </c>
      <c r="CQ93" s="8">
        <v>1</v>
      </c>
      <c r="CR93" s="8">
        <v>1</v>
      </c>
      <c r="CS93" s="8">
        <v>1</v>
      </c>
      <c r="CT93" s="8">
        <v>1</v>
      </c>
      <c r="CU93" s="176">
        <v>102853.03199999998</v>
      </c>
      <c r="CV93" s="26">
        <f t="shared" si="86"/>
        <v>1</v>
      </c>
      <c r="CW93" s="182" t="s">
        <v>0</v>
      </c>
      <c r="CX93" s="182" t="s">
        <v>0</v>
      </c>
      <c r="CY93" s="182" t="e">
        <f t="shared" si="87"/>
        <v>#DIV/0!</v>
      </c>
      <c r="CZ93" s="187">
        <v>0</v>
      </c>
      <c r="DA93" s="187">
        <v>0</v>
      </c>
      <c r="DB93" s="187">
        <v>381.06</v>
      </c>
      <c r="DC93" s="8">
        <v>1</v>
      </c>
      <c r="DD93" s="100">
        <v>0</v>
      </c>
      <c r="DE93" s="100">
        <v>0</v>
      </c>
      <c r="DF93" s="182">
        <v>1</v>
      </c>
      <c r="DG93" s="182">
        <v>1</v>
      </c>
      <c r="DH93" s="182">
        <v>1</v>
      </c>
      <c r="DI93" s="182">
        <v>1</v>
      </c>
      <c r="DJ93" s="182">
        <v>1</v>
      </c>
      <c r="DK93" s="182">
        <v>1</v>
      </c>
      <c r="DL93" s="182">
        <v>1</v>
      </c>
      <c r="DM93" s="8">
        <v>1</v>
      </c>
      <c r="DN93" s="26">
        <f t="shared" si="78"/>
        <v>1</v>
      </c>
      <c r="DO93" s="199">
        <v>122470.75199999998</v>
      </c>
      <c r="DP93" s="187">
        <f t="shared" si="93"/>
        <v>0</v>
      </c>
      <c r="DQ93" s="238">
        <v>1</v>
      </c>
      <c r="DR93" s="238" t="e">
        <f t="shared" si="79"/>
        <v>#DIV/0!</v>
      </c>
      <c r="DS93" s="223"/>
      <c r="DT93" s="187"/>
      <c r="DU93" s="238" t="e">
        <f t="shared" si="80"/>
        <v>#DIV/0!</v>
      </c>
      <c r="DV93" s="229"/>
      <c r="DW93" s="187">
        <v>0</v>
      </c>
      <c r="DX93" s="238">
        <v>1</v>
      </c>
      <c r="DY93" s="238"/>
      <c r="DZ93" s="238"/>
      <c r="EA93" s="238"/>
      <c r="EB93" s="238"/>
      <c r="EC93" s="238"/>
      <c r="ED93" s="187">
        <v>0</v>
      </c>
      <c r="EE93" s="187">
        <v>0</v>
      </c>
      <c r="EF93" s="238"/>
      <c r="EG93" s="187">
        <v>0</v>
      </c>
      <c r="EH93" s="187">
        <v>434.928</v>
      </c>
      <c r="EI93" s="187">
        <v>1954.98</v>
      </c>
      <c r="EJ93" s="238">
        <f t="shared" si="81"/>
        <v>1</v>
      </c>
      <c r="EK93" s="187">
        <v>0</v>
      </c>
      <c r="EL93" s="187">
        <v>88.764</v>
      </c>
      <c r="EM93" s="26">
        <f>(EL93-EN93)/EL93</f>
        <v>1</v>
      </c>
      <c r="EN93" s="187">
        <v>0</v>
      </c>
      <c r="EO93" s="238">
        <f t="shared" si="82"/>
        <v>1</v>
      </c>
      <c r="EP93" s="187">
        <f t="shared" si="74"/>
        <v>0</v>
      </c>
      <c r="EQ93" s="187">
        <v>62144.61600000001</v>
      </c>
      <c r="ER93" s="238" t="e">
        <f t="shared" si="73"/>
        <v>#DIV/0!</v>
      </c>
      <c r="ES93" s="238" t="e">
        <f t="shared" si="73"/>
        <v>#DIV/0!</v>
      </c>
      <c r="ET93" s="187"/>
      <c r="EU93" s="187"/>
      <c r="EV93" s="187">
        <v>0</v>
      </c>
      <c r="EW93" s="238"/>
      <c r="EX93" s="187"/>
      <c r="EY93" s="187">
        <v>53.256</v>
      </c>
      <c r="EZ93" s="251">
        <f t="shared" si="75"/>
        <v>1</v>
      </c>
      <c r="FA93" s="187"/>
      <c r="FB93" s="187">
        <v>255.19199999999998</v>
      </c>
      <c r="FC93" s="238"/>
      <c r="FD93" s="187"/>
      <c r="FE93" s="26">
        <v>1</v>
      </c>
      <c r="FF93" s="26"/>
      <c r="FG93" s="26"/>
      <c r="FH93" s="26">
        <f t="shared" si="76"/>
        <v>1</v>
      </c>
      <c r="FI93" s="187"/>
      <c r="FJ93" s="187">
        <v>83.22</v>
      </c>
      <c r="FK93" s="26"/>
      <c r="FL93" s="26"/>
      <c r="FM93" s="26"/>
      <c r="FN93" s="26" t="e">
        <f t="shared" si="71"/>
        <v>#DIV/0!</v>
      </c>
      <c r="FO93" s="187"/>
      <c r="FP93" s="187"/>
      <c r="FQ93" s="26" t="e">
        <f t="shared" si="88"/>
        <v>#DIV/0!</v>
      </c>
      <c r="FR93" s="187">
        <f t="shared" si="77"/>
        <v>0</v>
      </c>
      <c r="FS93" s="187"/>
      <c r="FT93" s="238" t="e">
        <f t="shared" si="84"/>
        <v>#DIV/0!</v>
      </c>
      <c r="FU93" s="187">
        <v>0</v>
      </c>
      <c r="FV93" s="187">
        <v>0</v>
      </c>
      <c r="FW93" s="238"/>
      <c r="FX93" s="238"/>
      <c r="FY93" s="26" t="e">
        <f t="shared" si="58"/>
        <v>#DIV/0!</v>
      </c>
      <c r="FZ93" s="187"/>
      <c r="GA93" s="187">
        <v>0</v>
      </c>
      <c r="GB93" s="187"/>
      <c r="GC93" s="26"/>
      <c r="GD93" s="100"/>
      <c r="GE93" s="100"/>
      <c r="GF93" s="26"/>
      <c r="GG93" s="26"/>
      <c r="GH93" s="26"/>
      <c r="GI93" s="26"/>
      <c r="GJ93" s="26"/>
      <c r="GK93" s="26"/>
      <c r="GL93" s="26"/>
      <c r="GM93" s="100"/>
      <c r="GN93" s="100"/>
      <c r="GO93" s="26" t="e">
        <f t="shared" si="85"/>
        <v>#DIV/0!</v>
      </c>
      <c r="GP93" s="100"/>
      <c r="GQ93" s="187"/>
      <c r="GR93" s="26"/>
      <c r="GS93" s="100"/>
      <c r="GT93" s="100"/>
      <c r="GU93" s="26"/>
      <c r="GV93" s="26"/>
      <c r="GW93" s="291"/>
      <c r="GX93" s="26"/>
      <c r="GY93" s="100"/>
      <c r="GZ93" s="291"/>
      <c r="HA93" s="26"/>
      <c r="HB93" s="100"/>
      <c r="HC93" s="26"/>
      <c r="HD93" s="26"/>
      <c r="HE93" s="26"/>
      <c r="HF93" s="26"/>
      <c r="HG93" s="26"/>
      <c r="HH93" s="26"/>
      <c r="HI93" s="26"/>
      <c r="HJ93" s="26" t="e">
        <f t="shared" si="70"/>
        <v>#DIV/0!</v>
      </c>
      <c r="HK93" s="187"/>
      <c r="HL93" s="187">
        <f t="shared" si="94"/>
        <v>0</v>
      </c>
      <c r="HM93" s="26"/>
      <c r="HN93" s="187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187"/>
      <c r="IA93" s="187"/>
      <c r="IB93" s="187"/>
      <c r="IC93" s="26"/>
      <c r="ID93" s="26"/>
      <c r="IE93" s="187"/>
      <c r="IF93" s="187"/>
      <c r="IG93" s="26"/>
      <c r="IH93" s="26"/>
      <c r="IJ93" s="187"/>
      <c r="IK93" s="26"/>
    </row>
    <row r="94" spans="1:245" ht="14.25" customHeight="1" hidden="1">
      <c r="A94" s="10" t="s">
        <v>89</v>
      </c>
      <c r="B94" s="153"/>
      <c r="C94" s="153" t="s">
        <v>0</v>
      </c>
      <c r="D94" s="1" t="s">
        <v>0</v>
      </c>
      <c r="E94" s="23" t="e">
        <f>(#REF!-C94)/#REF!</f>
        <v>#REF!</v>
      </c>
      <c r="F94" s="25" t="s">
        <v>0</v>
      </c>
      <c r="G94" s="1" t="s">
        <v>0</v>
      </c>
      <c r="H94" s="1" t="s">
        <v>0</v>
      </c>
      <c r="I94" s="1" t="s">
        <v>0</v>
      </c>
      <c r="J94" s="1" t="s">
        <v>0</v>
      </c>
      <c r="K94" s="1" t="s">
        <v>0</v>
      </c>
      <c r="L94" s="1" t="s">
        <v>0</v>
      </c>
      <c r="M94" s="1" t="s">
        <v>0</v>
      </c>
      <c r="N94" s="1" t="s">
        <v>0</v>
      </c>
      <c r="O94" s="1" t="s">
        <v>0</v>
      </c>
      <c r="P94" s="1" t="s">
        <v>0</v>
      </c>
      <c r="Q94" s="1" t="s">
        <v>0</v>
      </c>
      <c r="R94" s="1" t="s">
        <v>0</v>
      </c>
      <c r="S94" s="25" t="s">
        <v>0</v>
      </c>
      <c r="T94" s="1" t="s">
        <v>0</v>
      </c>
      <c r="U94" s="12">
        <v>0</v>
      </c>
      <c r="V94" s="100" t="s">
        <v>0</v>
      </c>
      <c r="W94" s="1" t="s">
        <v>0</v>
      </c>
      <c r="X94" s="1" t="s">
        <v>0</v>
      </c>
      <c r="Y94" s="1" t="s">
        <v>0</v>
      </c>
      <c r="Z94" s="1" t="s">
        <v>0</v>
      </c>
      <c r="AA94" s="12"/>
      <c r="AB94" s="100" t="s">
        <v>0</v>
      </c>
      <c r="AC94" s="1" t="s">
        <v>0</v>
      </c>
      <c r="AD94" s="1" t="s">
        <v>0</v>
      </c>
      <c r="AE94" s="1" t="s">
        <v>0</v>
      </c>
      <c r="AF94" s="1" t="s">
        <v>0</v>
      </c>
      <c r="AG94" s="1" t="e">
        <f t="shared" si="92"/>
        <v>#VALUE!</v>
      </c>
      <c r="AH94" s="1" t="s">
        <v>0</v>
      </c>
      <c r="AI94" s="12"/>
      <c r="AJ94" s="12" t="s">
        <v>0</v>
      </c>
      <c r="AK94" s="1" t="s">
        <v>0</v>
      </c>
      <c r="AL94" s="147" t="s">
        <v>0</v>
      </c>
      <c r="AM94" s="147" t="s">
        <v>0</v>
      </c>
      <c r="AN94" s="1" t="s">
        <v>0</v>
      </c>
      <c r="AO94" s="1" t="s">
        <v>0</v>
      </c>
      <c r="AP94" s="1" t="s">
        <v>0</v>
      </c>
      <c r="AQ94" s="1" t="s">
        <v>0</v>
      </c>
      <c r="AR94" s="1" t="s">
        <v>0</v>
      </c>
      <c r="AS94" s="12"/>
      <c r="AT94" s="12" t="s">
        <v>0</v>
      </c>
      <c r="AU94" s="1" t="s">
        <v>0</v>
      </c>
      <c r="AV94" s="1" t="s">
        <v>0</v>
      </c>
      <c r="AW94" s="12"/>
      <c r="AX94" s="12" t="e">
        <f t="shared" si="56"/>
        <v>#VALUE!</v>
      </c>
      <c r="AY94" s="23" t="s">
        <v>0</v>
      </c>
      <c r="AZ94" s="1" t="s">
        <v>0</v>
      </c>
      <c r="BA94" s="12"/>
      <c r="BB94" s="12" t="s">
        <v>0</v>
      </c>
      <c r="BC94" s="1" t="e">
        <f t="shared" si="89"/>
        <v>#VALUE!</v>
      </c>
      <c r="BD94" s="1" t="s">
        <v>0</v>
      </c>
      <c r="BE94" s="147" t="s">
        <v>0</v>
      </c>
      <c r="BF94" s="1" t="s">
        <v>0</v>
      </c>
      <c r="BG94" s="1" t="s">
        <v>0</v>
      </c>
      <c r="BH94" s="1" t="s">
        <v>0</v>
      </c>
      <c r="BI94" s="147" t="s">
        <v>0</v>
      </c>
      <c r="BJ94" s="1" t="s">
        <v>0</v>
      </c>
      <c r="BK94" s="1" t="s">
        <v>0</v>
      </c>
      <c r="BL94" s="1" t="s">
        <v>0</v>
      </c>
      <c r="BM94" s="1" t="s">
        <v>0</v>
      </c>
      <c r="BN94" s="1" t="s">
        <v>0</v>
      </c>
      <c r="BO94" s="1">
        <v>1</v>
      </c>
      <c r="BP94" s="12">
        <v>3298.032</v>
      </c>
      <c r="BQ94" s="12" t="s">
        <v>0</v>
      </c>
      <c r="BR94" s="23" t="s">
        <v>0</v>
      </c>
      <c r="BS94" s="1" t="s">
        <v>0</v>
      </c>
      <c r="BT94" s="1" t="s">
        <v>0</v>
      </c>
      <c r="BU94" s="1" t="s">
        <v>0</v>
      </c>
      <c r="BV94" s="1" t="s">
        <v>0</v>
      </c>
      <c r="BW94" s="1" t="s">
        <v>0</v>
      </c>
      <c r="BX94" s="1" t="s">
        <v>0</v>
      </c>
      <c r="BY94" s="1" t="s">
        <v>0</v>
      </c>
      <c r="BZ94" s="1" t="s">
        <v>0</v>
      </c>
      <c r="CA94" s="1" t="s">
        <v>0</v>
      </c>
      <c r="CB94" s="12" t="e">
        <f>#REF!+C94+AX94+BQ94</f>
        <v>#REF!</v>
      </c>
      <c r="CC94" s="1" t="s">
        <v>0</v>
      </c>
      <c r="CD94" s="1" t="s">
        <v>0</v>
      </c>
      <c r="CE94" s="148" t="s">
        <v>0</v>
      </c>
      <c r="CF94" s="23" t="s">
        <v>0</v>
      </c>
      <c r="CG94" s="100"/>
      <c r="CH94" s="100"/>
      <c r="CI94" s="8" t="s">
        <v>0</v>
      </c>
      <c r="CJ94" s="8" t="s">
        <v>0</v>
      </c>
      <c r="CK94" s="8" t="s">
        <v>0</v>
      </c>
      <c r="CL94" s="8" t="s">
        <v>0</v>
      </c>
      <c r="CM94" s="8" t="s">
        <v>0</v>
      </c>
      <c r="CN94" s="8" t="s">
        <v>0</v>
      </c>
      <c r="CO94" s="8" t="s">
        <v>0</v>
      </c>
      <c r="CP94" s="8">
        <v>1</v>
      </c>
      <c r="CQ94" s="8">
        <v>1</v>
      </c>
      <c r="CR94" s="8">
        <v>1</v>
      </c>
      <c r="CS94" s="8">
        <v>1</v>
      </c>
      <c r="CT94" s="8">
        <v>1</v>
      </c>
      <c r="CU94" s="176">
        <v>10815489.108</v>
      </c>
      <c r="CV94" s="26">
        <f t="shared" si="86"/>
        <v>1</v>
      </c>
      <c r="CW94" s="182">
        <v>1</v>
      </c>
      <c r="CX94" s="182">
        <v>1</v>
      </c>
      <c r="CY94" s="182">
        <f t="shared" si="87"/>
        <v>1</v>
      </c>
      <c r="CZ94" s="187">
        <v>2938600.716</v>
      </c>
      <c r="DA94" s="187">
        <v>0</v>
      </c>
      <c r="DB94" s="187">
        <v>3182138.964</v>
      </c>
      <c r="DC94" s="8">
        <v>0.9999999987429838</v>
      </c>
      <c r="DD94" s="100">
        <v>2938600.716</v>
      </c>
      <c r="DE94" s="100">
        <v>0</v>
      </c>
      <c r="DF94" s="182">
        <v>1</v>
      </c>
      <c r="DG94" s="182">
        <v>1</v>
      </c>
      <c r="DH94" s="182">
        <v>1</v>
      </c>
      <c r="DI94" s="182">
        <v>1</v>
      </c>
      <c r="DJ94" s="182">
        <v>1</v>
      </c>
      <c r="DK94" s="182">
        <v>1</v>
      </c>
      <c r="DL94" s="182">
        <v>1</v>
      </c>
      <c r="DM94" s="8">
        <v>1</v>
      </c>
      <c r="DN94" s="26">
        <f t="shared" si="78"/>
        <v>1</v>
      </c>
      <c r="DO94" s="199">
        <v>36240068.748</v>
      </c>
      <c r="DP94" s="187">
        <f t="shared" si="93"/>
        <v>0</v>
      </c>
      <c r="DQ94" s="238">
        <v>1</v>
      </c>
      <c r="DR94" s="238" t="e">
        <f t="shared" si="79"/>
        <v>#DIV/0!</v>
      </c>
      <c r="DS94" s="223"/>
      <c r="DT94" s="187"/>
      <c r="DU94" s="238" t="e">
        <f t="shared" si="80"/>
        <v>#DIV/0!</v>
      </c>
      <c r="DV94" s="229"/>
      <c r="DW94" s="187">
        <v>0</v>
      </c>
      <c r="DX94" s="238">
        <v>1</v>
      </c>
      <c r="DY94" s="238"/>
      <c r="DZ94" s="238"/>
      <c r="EA94" s="238"/>
      <c r="EB94" s="238"/>
      <c r="EC94" s="238"/>
      <c r="ED94" s="187">
        <v>0</v>
      </c>
      <c r="EE94" s="187">
        <v>0</v>
      </c>
      <c r="EF94" s="238"/>
      <c r="EG94" s="187">
        <v>0</v>
      </c>
      <c r="EH94" s="187">
        <v>7512720.78</v>
      </c>
      <c r="EI94" s="187">
        <v>4492205.952</v>
      </c>
      <c r="EJ94" s="238">
        <f t="shared" si="81"/>
        <v>1</v>
      </c>
      <c r="EK94" s="187">
        <v>0</v>
      </c>
      <c r="EL94" s="187">
        <v>6668406.108</v>
      </c>
      <c r="EM94" s="26">
        <f>(EL94-EN94)/EL94</f>
        <v>1</v>
      </c>
      <c r="EN94" s="187">
        <v>0</v>
      </c>
      <c r="EO94" s="238">
        <f t="shared" si="82"/>
        <v>1</v>
      </c>
      <c r="EP94" s="187">
        <f t="shared" si="74"/>
        <v>0</v>
      </c>
      <c r="EQ94" s="187">
        <v>65252646.504</v>
      </c>
      <c r="ER94" s="238" t="e">
        <f t="shared" si="73"/>
        <v>#DIV/0!</v>
      </c>
      <c r="ES94" s="238">
        <f t="shared" si="73"/>
        <v>1</v>
      </c>
      <c r="ET94" s="187"/>
      <c r="EU94" s="187">
        <v>7066367.748</v>
      </c>
      <c r="EV94" s="187">
        <v>5760701.567999999</v>
      </c>
      <c r="EW94" s="238">
        <f t="shared" si="83"/>
        <v>1</v>
      </c>
      <c r="EX94" s="187"/>
      <c r="EY94" s="187">
        <v>7724714.676</v>
      </c>
      <c r="EZ94" s="251">
        <f t="shared" si="75"/>
        <v>1</v>
      </c>
      <c r="FA94" s="187"/>
      <c r="FB94" s="187">
        <v>10579292.856</v>
      </c>
      <c r="FC94" s="238">
        <f>(FB94-FD94)/FB94</f>
        <v>1</v>
      </c>
      <c r="FD94" s="187"/>
      <c r="FE94" s="26">
        <v>1</v>
      </c>
      <c r="FF94" s="26"/>
      <c r="FG94" s="26"/>
      <c r="FH94" s="26">
        <f t="shared" si="76"/>
        <v>1</v>
      </c>
      <c r="FI94" s="187"/>
      <c r="FJ94" s="187">
        <v>3177365.0039999997</v>
      </c>
      <c r="FK94" s="26"/>
      <c r="FL94" s="26"/>
      <c r="FM94" s="26"/>
      <c r="FN94" s="26" t="e">
        <f t="shared" si="71"/>
        <v>#DIV/0!</v>
      </c>
      <c r="FO94" s="187"/>
      <c r="FP94" s="187"/>
      <c r="FQ94" s="26" t="e">
        <f t="shared" si="88"/>
        <v>#DIV/0!</v>
      </c>
      <c r="FR94" s="187">
        <f t="shared" si="77"/>
        <v>0</v>
      </c>
      <c r="FS94" s="187"/>
      <c r="FT94" s="238" t="e">
        <f t="shared" si="84"/>
        <v>#DIV/0!</v>
      </c>
      <c r="FU94" s="187">
        <v>0</v>
      </c>
      <c r="FV94" s="187">
        <v>0</v>
      </c>
      <c r="FW94" s="238"/>
      <c r="FX94" s="238"/>
      <c r="FY94" s="26" t="e">
        <f aca="true" t="shared" si="95" ref="FY94:FY157">(FZ94-GA94)/FZ94</f>
        <v>#DIV/0!</v>
      </c>
      <c r="FZ94" s="187"/>
      <c r="GA94" s="187">
        <v>0</v>
      </c>
      <c r="GB94" s="187"/>
      <c r="GC94" s="26"/>
      <c r="GD94" s="100"/>
      <c r="GE94" s="100"/>
      <c r="GF94" s="26"/>
      <c r="GG94" s="26"/>
      <c r="GH94" s="26"/>
      <c r="GI94" s="26"/>
      <c r="GJ94" s="26"/>
      <c r="GK94" s="26"/>
      <c r="GL94" s="26"/>
      <c r="GM94" s="100"/>
      <c r="GN94" s="100"/>
      <c r="GO94" s="26" t="e">
        <f t="shared" si="85"/>
        <v>#DIV/0!</v>
      </c>
      <c r="GP94" s="100"/>
      <c r="GQ94" s="187"/>
      <c r="GR94" s="26"/>
      <c r="GS94" s="100"/>
      <c r="GT94" s="100"/>
      <c r="GU94" s="26"/>
      <c r="GV94" s="26"/>
      <c r="GW94" s="291"/>
      <c r="GX94" s="26"/>
      <c r="GY94" s="100"/>
      <c r="GZ94" s="291"/>
      <c r="HA94" s="26"/>
      <c r="HB94" s="100"/>
      <c r="HC94" s="26"/>
      <c r="HD94" s="26"/>
      <c r="HE94" s="26"/>
      <c r="HF94" s="26"/>
      <c r="HG94" s="26"/>
      <c r="HH94" s="26"/>
      <c r="HI94" s="26"/>
      <c r="HJ94" s="26" t="e">
        <f t="shared" si="70"/>
        <v>#DIV/0!</v>
      </c>
      <c r="HK94" s="187"/>
      <c r="HL94" s="187">
        <f t="shared" si="94"/>
        <v>0</v>
      </c>
      <c r="HM94" s="26"/>
      <c r="HN94" s="187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187"/>
      <c r="IA94" s="187"/>
      <c r="IB94" s="187"/>
      <c r="IC94" s="26"/>
      <c r="ID94" s="26"/>
      <c r="IE94" s="187"/>
      <c r="IF94" s="187"/>
      <c r="IG94" s="26"/>
      <c r="IH94" s="26"/>
      <c r="IJ94" s="187"/>
      <c r="IK94" s="26"/>
    </row>
    <row r="95" spans="1:245" ht="14.25" customHeight="1" hidden="1">
      <c r="A95" s="10" t="s">
        <v>92</v>
      </c>
      <c r="B95" s="153"/>
      <c r="C95" s="153" t="s">
        <v>0</v>
      </c>
      <c r="D95" s="1" t="s">
        <v>0</v>
      </c>
      <c r="E95" s="23" t="e">
        <f>(#REF!-C95)/#REF!</f>
        <v>#REF!</v>
      </c>
      <c r="F95" s="25" t="s">
        <v>0</v>
      </c>
      <c r="G95" s="1" t="s">
        <v>0</v>
      </c>
      <c r="H95" s="1" t="s">
        <v>0</v>
      </c>
      <c r="I95" s="1" t="s">
        <v>0</v>
      </c>
      <c r="J95" s="1" t="s">
        <v>0</v>
      </c>
      <c r="K95" s="1" t="s">
        <v>0</v>
      </c>
      <c r="L95" s="1" t="s">
        <v>0</v>
      </c>
      <c r="M95" s="1" t="s">
        <v>0</v>
      </c>
      <c r="N95" s="1" t="s">
        <v>0</v>
      </c>
      <c r="O95" s="1" t="s">
        <v>0</v>
      </c>
      <c r="P95" s="1" t="s">
        <v>0</v>
      </c>
      <c r="Q95" s="1" t="s">
        <v>0</v>
      </c>
      <c r="R95" s="1" t="s">
        <v>0</v>
      </c>
      <c r="S95" s="25" t="s">
        <v>0</v>
      </c>
      <c r="T95" s="1" t="s">
        <v>0</v>
      </c>
      <c r="U95" s="12">
        <v>0</v>
      </c>
      <c r="V95" s="100" t="s">
        <v>0</v>
      </c>
      <c r="W95" s="1" t="s">
        <v>0</v>
      </c>
      <c r="X95" s="1" t="s">
        <v>0</v>
      </c>
      <c r="Y95" s="1" t="s">
        <v>0</v>
      </c>
      <c r="Z95" s="1" t="s">
        <v>0</v>
      </c>
      <c r="AA95" s="12"/>
      <c r="AB95" s="100" t="s">
        <v>0</v>
      </c>
      <c r="AC95" s="1" t="s">
        <v>0</v>
      </c>
      <c r="AD95" s="1" t="s">
        <v>0</v>
      </c>
      <c r="AE95" s="1" t="s">
        <v>0</v>
      </c>
      <c r="AF95" s="1" t="s">
        <v>0</v>
      </c>
      <c r="AG95" s="1" t="e">
        <f t="shared" si="92"/>
        <v>#VALUE!</v>
      </c>
      <c r="AH95" s="1" t="s">
        <v>0</v>
      </c>
      <c r="AI95" s="12"/>
      <c r="AJ95" s="12" t="s">
        <v>0</v>
      </c>
      <c r="AK95" s="1" t="s">
        <v>0</v>
      </c>
      <c r="AL95" s="147" t="s">
        <v>0</v>
      </c>
      <c r="AM95" s="147" t="s">
        <v>0</v>
      </c>
      <c r="AN95" s="1" t="s">
        <v>0</v>
      </c>
      <c r="AO95" s="1" t="s">
        <v>0</v>
      </c>
      <c r="AP95" s="1" t="s">
        <v>0</v>
      </c>
      <c r="AQ95" s="1" t="s">
        <v>0</v>
      </c>
      <c r="AR95" s="1" t="s">
        <v>0</v>
      </c>
      <c r="AS95" s="12"/>
      <c r="AT95" s="12" t="s">
        <v>0</v>
      </c>
      <c r="AU95" s="1" t="s">
        <v>0</v>
      </c>
      <c r="AV95" s="1" t="s">
        <v>0</v>
      </c>
      <c r="AW95" s="12"/>
      <c r="AX95" s="12" t="e">
        <f t="shared" si="56"/>
        <v>#VALUE!</v>
      </c>
      <c r="AY95" s="23" t="s">
        <v>0</v>
      </c>
      <c r="AZ95" s="1" t="s">
        <v>0</v>
      </c>
      <c r="BA95" s="12"/>
      <c r="BB95" s="12" t="s">
        <v>0</v>
      </c>
      <c r="BC95" s="1" t="e">
        <f t="shared" si="89"/>
        <v>#VALUE!</v>
      </c>
      <c r="BD95" s="1" t="s">
        <v>0</v>
      </c>
      <c r="BE95" s="147" t="s">
        <v>0</v>
      </c>
      <c r="BF95" s="1" t="s">
        <v>0</v>
      </c>
      <c r="BG95" s="1" t="s">
        <v>0</v>
      </c>
      <c r="BH95" s="1" t="s">
        <v>0</v>
      </c>
      <c r="BI95" s="147" t="s">
        <v>0</v>
      </c>
      <c r="BJ95" s="1" t="s">
        <v>0</v>
      </c>
      <c r="BK95" s="1" t="s">
        <v>0</v>
      </c>
      <c r="BL95" s="1">
        <v>1</v>
      </c>
      <c r="BM95" s="1">
        <v>1</v>
      </c>
      <c r="BN95" s="1">
        <v>1</v>
      </c>
      <c r="BO95" s="1">
        <v>0.9999999995529719</v>
      </c>
      <c r="BP95" s="12">
        <v>8947985.651999999</v>
      </c>
      <c r="BQ95" s="12" t="s">
        <v>0</v>
      </c>
      <c r="BR95" s="23" t="s">
        <v>0</v>
      </c>
      <c r="BS95" s="1">
        <v>1</v>
      </c>
      <c r="BT95" s="1">
        <v>1</v>
      </c>
      <c r="BU95" s="1">
        <v>1</v>
      </c>
      <c r="BV95" s="1">
        <v>1</v>
      </c>
      <c r="BW95" s="1">
        <v>1</v>
      </c>
      <c r="BX95" s="1">
        <v>1</v>
      </c>
      <c r="BY95" s="1">
        <v>1</v>
      </c>
      <c r="BZ95" s="1">
        <v>1</v>
      </c>
      <c r="CA95" s="1">
        <v>1</v>
      </c>
      <c r="CB95" s="12" t="e">
        <f>#REF!+C95+AX95+BQ95</f>
        <v>#REF!</v>
      </c>
      <c r="CC95" s="1">
        <v>1</v>
      </c>
      <c r="CD95" s="1">
        <v>1</v>
      </c>
      <c r="CE95" s="148">
        <v>1</v>
      </c>
      <c r="CF95" s="23">
        <v>1</v>
      </c>
      <c r="CG95" s="100"/>
      <c r="CH95" s="100"/>
      <c r="CI95" s="8">
        <v>1</v>
      </c>
      <c r="CJ95" s="8">
        <v>1</v>
      </c>
      <c r="CK95" s="8">
        <v>1</v>
      </c>
      <c r="CL95" s="8">
        <v>1</v>
      </c>
      <c r="CM95" s="8">
        <v>1</v>
      </c>
      <c r="CN95" s="8">
        <v>1</v>
      </c>
      <c r="CO95" s="8">
        <v>1</v>
      </c>
      <c r="CP95" s="8">
        <v>1</v>
      </c>
      <c r="CQ95" s="8">
        <v>1</v>
      </c>
      <c r="CR95" s="8">
        <v>1</v>
      </c>
      <c r="CS95" s="8">
        <v>1</v>
      </c>
      <c r="CT95" s="8">
        <v>1</v>
      </c>
      <c r="CU95" s="176">
        <v>19971464.244</v>
      </c>
      <c r="CV95" s="26">
        <f t="shared" si="86"/>
        <v>1</v>
      </c>
      <c r="CW95" s="182">
        <v>1</v>
      </c>
      <c r="CX95" s="182">
        <v>1</v>
      </c>
      <c r="CY95" s="182">
        <f t="shared" si="87"/>
        <v>1</v>
      </c>
      <c r="CZ95" s="187">
        <v>3388021.08</v>
      </c>
      <c r="DA95" s="187">
        <v>0</v>
      </c>
      <c r="DB95" s="187">
        <v>7709398.692</v>
      </c>
      <c r="DC95" s="8">
        <v>0.9999999997405765</v>
      </c>
      <c r="DD95" s="100">
        <v>3388021.08</v>
      </c>
      <c r="DE95" s="100">
        <v>0</v>
      </c>
      <c r="DF95" s="182">
        <v>1</v>
      </c>
      <c r="DG95" s="182">
        <v>1</v>
      </c>
      <c r="DH95" s="182">
        <v>1</v>
      </c>
      <c r="DI95" s="182">
        <v>1</v>
      </c>
      <c r="DJ95" s="182">
        <v>1</v>
      </c>
      <c r="DK95" s="182">
        <v>1</v>
      </c>
      <c r="DL95" s="182">
        <v>1</v>
      </c>
      <c r="DM95" s="8">
        <v>1</v>
      </c>
      <c r="DN95" s="26">
        <f t="shared" si="78"/>
        <v>1</v>
      </c>
      <c r="DO95" s="199">
        <v>54852981.468</v>
      </c>
      <c r="DP95" s="187">
        <f t="shared" si="93"/>
        <v>0</v>
      </c>
      <c r="DQ95" s="238">
        <v>1</v>
      </c>
      <c r="DR95" s="238" t="e">
        <f t="shared" si="79"/>
        <v>#DIV/0!</v>
      </c>
      <c r="DS95" s="223"/>
      <c r="DT95" s="187"/>
      <c r="DU95" s="238" t="e">
        <f t="shared" si="80"/>
        <v>#DIV/0!</v>
      </c>
      <c r="DV95" s="229"/>
      <c r="DW95" s="187">
        <v>0</v>
      </c>
      <c r="DX95" s="238">
        <v>1</v>
      </c>
      <c r="DY95" s="238"/>
      <c r="DZ95" s="238"/>
      <c r="EA95" s="238"/>
      <c r="EB95" s="238"/>
      <c r="EC95" s="238"/>
      <c r="ED95" s="187">
        <v>0</v>
      </c>
      <c r="EE95" s="187">
        <v>0</v>
      </c>
      <c r="EF95" s="238"/>
      <c r="EG95" s="187">
        <v>0</v>
      </c>
      <c r="EH95" s="187">
        <v>5285540.256</v>
      </c>
      <c r="EI95" s="187">
        <v>4490976.444</v>
      </c>
      <c r="EJ95" s="238">
        <f t="shared" si="81"/>
        <v>1</v>
      </c>
      <c r="EK95" s="187">
        <v>0</v>
      </c>
      <c r="EL95" s="187">
        <v>4049969.088</v>
      </c>
      <c r="EM95" s="26">
        <f>(EL95-EN95)/EL95</f>
        <v>1</v>
      </c>
      <c r="EN95" s="187">
        <v>0</v>
      </c>
      <c r="EO95" s="238">
        <f t="shared" si="82"/>
        <v>1</v>
      </c>
      <c r="EP95" s="187">
        <f t="shared" si="74"/>
        <v>0</v>
      </c>
      <c r="EQ95" s="187">
        <v>54945050.892000005</v>
      </c>
      <c r="ER95" s="238" t="e">
        <f t="shared" si="73"/>
        <v>#DIV/0!</v>
      </c>
      <c r="ES95" s="238">
        <f t="shared" si="73"/>
        <v>1</v>
      </c>
      <c r="ET95" s="187"/>
      <c r="EU95" s="187">
        <v>5871203.412</v>
      </c>
      <c r="EV95" s="187">
        <v>5158250.915999999</v>
      </c>
      <c r="EW95" s="238">
        <f t="shared" si="83"/>
        <v>1</v>
      </c>
      <c r="EX95" s="187"/>
      <c r="EY95" s="187">
        <v>6609196.572</v>
      </c>
      <c r="EZ95" s="251">
        <f t="shared" si="75"/>
        <v>1</v>
      </c>
      <c r="FA95" s="187"/>
      <c r="FB95" s="187">
        <v>7437427.776000001</v>
      </c>
      <c r="FC95" s="238">
        <f>(FB95-FD95)/FB95</f>
        <v>1</v>
      </c>
      <c r="FD95" s="187"/>
      <c r="FE95" s="26" t="s">
        <v>0</v>
      </c>
      <c r="FF95" s="26"/>
      <c r="FG95" s="26"/>
      <c r="FH95" s="26">
        <f t="shared" si="76"/>
        <v>1</v>
      </c>
      <c r="FI95" s="187"/>
      <c r="FJ95" s="187">
        <v>1453184.9519999998</v>
      </c>
      <c r="FK95" s="26"/>
      <c r="FL95" s="26"/>
      <c r="FM95" s="26"/>
      <c r="FN95" s="26" t="e">
        <f t="shared" si="71"/>
        <v>#DIV/0!</v>
      </c>
      <c r="FO95" s="187"/>
      <c r="FP95" s="187"/>
      <c r="FQ95" s="26" t="e">
        <f t="shared" si="88"/>
        <v>#DIV/0!</v>
      </c>
      <c r="FR95" s="187">
        <f t="shared" si="77"/>
        <v>0</v>
      </c>
      <c r="FS95" s="187"/>
      <c r="FT95" s="238" t="e">
        <f t="shared" si="84"/>
        <v>#DIV/0!</v>
      </c>
      <c r="FU95" s="187">
        <v>0</v>
      </c>
      <c r="FV95" s="187">
        <v>0</v>
      </c>
      <c r="FW95" s="238"/>
      <c r="FX95" s="238"/>
      <c r="FY95" s="26" t="e">
        <f t="shared" si="95"/>
        <v>#DIV/0!</v>
      </c>
      <c r="FZ95" s="187"/>
      <c r="GA95" s="187">
        <v>0</v>
      </c>
      <c r="GB95" s="187"/>
      <c r="GC95" s="26"/>
      <c r="GD95" s="100"/>
      <c r="GE95" s="100"/>
      <c r="GF95" s="26"/>
      <c r="GG95" s="26"/>
      <c r="GH95" s="26"/>
      <c r="GI95" s="26"/>
      <c r="GJ95" s="26"/>
      <c r="GK95" s="26"/>
      <c r="GL95" s="26"/>
      <c r="GM95" s="100"/>
      <c r="GN95" s="100"/>
      <c r="GO95" s="26" t="e">
        <f t="shared" si="85"/>
        <v>#DIV/0!</v>
      </c>
      <c r="GP95" s="100"/>
      <c r="GQ95" s="187"/>
      <c r="GR95" s="26"/>
      <c r="GS95" s="100"/>
      <c r="GT95" s="100"/>
      <c r="GU95" s="26"/>
      <c r="GV95" s="26"/>
      <c r="GW95" s="291"/>
      <c r="GX95" s="26"/>
      <c r="GY95" s="100"/>
      <c r="GZ95" s="291"/>
      <c r="HA95" s="26"/>
      <c r="HB95" s="100"/>
      <c r="HC95" s="26"/>
      <c r="HD95" s="26"/>
      <c r="HE95" s="26"/>
      <c r="HF95" s="26"/>
      <c r="HG95" s="26"/>
      <c r="HH95" s="26"/>
      <c r="HI95" s="26"/>
      <c r="HJ95" s="26" t="e">
        <f t="shared" si="70"/>
        <v>#DIV/0!</v>
      </c>
      <c r="HK95" s="187"/>
      <c r="HL95" s="187">
        <f t="shared" si="94"/>
        <v>0</v>
      </c>
      <c r="HM95" s="26"/>
      <c r="HN95" s="187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187"/>
      <c r="IA95" s="187"/>
      <c r="IB95" s="187"/>
      <c r="IC95" s="26"/>
      <c r="ID95" s="26"/>
      <c r="IE95" s="187"/>
      <c r="IF95" s="187"/>
      <c r="IG95" s="26"/>
      <c r="IH95" s="26"/>
      <c r="IJ95" s="187"/>
      <c r="IK95" s="26"/>
    </row>
    <row r="96" spans="1:245" ht="14.25" customHeight="1" hidden="1">
      <c r="A96" s="10" t="s">
        <v>90</v>
      </c>
      <c r="B96" s="153"/>
      <c r="C96" s="153" t="s">
        <v>0</v>
      </c>
      <c r="D96" s="1" t="s">
        <v>0</v>
      </c>
      <c r="E96" s="23" t="e">
        <f>(#REF!-C96)/#REF!</f>
        <v>#REF!</v>
      </c>
      <c r="F96" s="25" t="s">
        <v>0</v>
      </c>
      <c r="G96" s="1" t="s">
        <v>0</v>
      </c>
      <c r="H96" s="1" t="s">
        <v>0</v>
      </c>
      <c r="I96" s="1" t="s">
        <v>0</v>
      </c>
      <c r="J96" s="1" t="s">
        <v>0</v>
      </c>
      <c r="K96" s="1" t="s">
        <v>0</v>
      </c>
      <c r="L96" s="1" t="s">
        <v>0</v>
      </c>
      <c r="M96" s="1" t="s">
        <v>0</v>
      </c>
      <c r="N96" s="1" t="s">
        <v>0</v>
      </c>
      <c r="O96" s="1" t="s">
        <v>0</v>
      </c>
      <c r="P96" s="1" t="s">
        <v>0</v>
      </c>
      <c r="Q96" s="1" t="s">
        <v>0</v>
      </c>
      <c r="R96" s="1" t="s">
        <v>0</v>
      </c>
      <c r="S96" s="25" t="s">
        <v>0</v>
      </c>
      <c r="T96" s="1" t="s">
        <v>0</v>
      </c>
      <c r="U96" s="12">
        <v>0</v>
      </c>
      <c r="V96" s="100" t="s">
        <v>0</v>
      </c>
      <c r="W96" s="1" t="s">
        <v>0</v>
      </c>
      <c r="X96" s="1" t="s">
        <v>0</v>
      </c>
      <c r="Y96" s="1" t="s">
        <v>0</v>
      </c>
      <c r="Z96" s="1" t="s">
        <v>0</v>
      </c>
      <c r="AA96" s="12"/>
      <c r="AB96" s="100" t="s">
        <v>0</v>
      </c>
      <c r="AC96" s="1" t="s">
        <v>0</v>
      </c>
      <c r="AD96" s="1" t="s">
        <v>0</v>
      </c>
      <c r="AE96" s="1" t="s">
        <v>0</v>
      </c>
      <c r="AF96" s="1" t="s">
        <v>0</v>
      </c>
      <c r="AG96" s="1" t="e">
        <f t="shared" si="92"/>
        <v>#VALUE!</v>
      </c>
      <c r="AH96" s="1" t="s">
        <v>0</v>
      </c>
      <c r="AI96" s="12"/>
      <c r="AJ96" s="12" t="s">
        <v>0</v>
      </c>
      <c r="AK96" s="1" t="s">
        <v>0</v>
      </c>
      <c r="AL96" s="147" t="s">
        <v>0</v>
      </c>
      <c r="AM96" s="147" t="s">
        <v>0</v>
      </c>
      <c r="AN96" s="1" t="s">
        <v>0</v>
      </c>
      <c r="AO96" s="1" t="s">
        <v>0</v>
      </c>
      <c r="AP96" s="1" t="s">
        <v>0</v>
      </c>
      <c r="AQ96" s="1" t="s">
        <v>0</v>
      </c>
      <c r="AR96" s="1" t="s">
        <v>0</v>
      </c>
      <c r="AS96" s="12"/>
      <c r="AT96" s="12" t="s">
        <v>0</v>
      </c>
      <c r="AU96" s="1" t="s">
        <v>0</v>
      </c>
      <c r="AV96" s="1" t="s">
        <v>0</v>
      </c>
      <c r="AW96" s="12"/>
      <c r="AX96" s="12" t="e">
        <f aca="true" t="shared" si="96" ref="AX96:AX114">V96+AB96+AJ96+AT96</f>
        <v>#VALUE!</v>
      </c>
      <c r="AY96" s="23" t="s">
        <v>0</v>
      </c>
      <c r="AZ96" s="1" t="s">
        <v>0</v>
      </c>
      <c r="BA96" s="12"/>
      <c r="BB96" s="12" t="s">
        <v>0</v>
      </c>
      <c r="BC96" s="1" t="e">
        <f t="shared" si="89"/>
        <v>#VALUE!</v>
      </c>
      <c r="BD96" s="1" t="s">
        <v>0</v>
      </c>
      <c r="BE96" s="147" t="s">
        <v>0</v>
      </c>
      <c r="BF96" s="1" t="s">
        <v>0</v>
      </c>
      <c r="BG96" s="1" t="s">
        <v>0</v>
      </c>
      <c r="BH96" s="1" t="s">
        <v>0</v>
      </c>
      <c r="BI96" s="147" t="s">
        <v>0</v>
      </c>
      <c r="BJ96" s="1" t="s">
        <v>0</v>
      </c>
      <c r="BK96" s="1" t="s">
        <v>0</v>
      </c>
      <c r="BL96" s="1">
        <v>1</v>
      </c>
      <c r="BM96" s="1">
        <v>1</v>
      </c>
      <c r="BN96" s="1">
        <v>1</v>
      </c>
      <c r="BO96" s="1">
        <v>0.9999999983789016</v>
      </c>
      <c r="BP96" s="12">
        <v>1233731.472</v>
      </c>
      <c r="BQ96" s="12" t="s">
        <v>0</v>
      </c>
      <c r="BR96" s="23" t="s">
        <v>0</v>
      </c>
      <c r="BS96" s="1">
        <v>1</v>
      </c>
      <c r="BT96" s="1">
        <v>1</v>
      </c>
      <c r="BU96" s="1">
        <v>1</v>
      </c>
      <c r="BV96" s="1">
        <v>1</v>
      </c>
      <c r="BW96" s="1">
        <v>1</v>
      </c>
      <c r="BX96" s="1">
        <v>1</v>
      </c>
      <c r="BY96" s="1">
        <v>1</v>
      </c>
      <c r="BZ96" s="1">
        <v>1</v>
      </c>
      <c r="CA96" s="1">
        <v>1</v>
      </c>
      <c r="CB96" s="12" t="e">
        <f>#REF!+C96+AX96+BQ96</f>
        <v>#REF!</v>
      </c>
      <c r="CC96" s="1">
        <v>1</v>
      </c>
      <c r="CD96" s="1">
        <v>1</v>
      </c>
      <c r="CE96" s="148">
        <v>1</v>
      </c>
      <c r="CF96" s="23">
        <v>1</v>
      </c>
      <c r="CG96" s="100"/>
      <c r="CH96" s="100"/>
      <c r="CI96" s="8">
        <v>1</v>
      </c>
      <c r="CJ96" s="8">
        <v>1</v>
      </c>
      <c r="CK96" s="8">
        <v>1</v>
      </c>
      <c r="CL96" s="8">
        <v>1</v>
      </c>
      <c r="CM96" s="8">
        <v>1</v>
      </c>
      <c r="CN96" s="8">
        <v>1</v>
      </c>
      <c r="CO96" s="8">
        <v>1</v>
      </c>
      <c r="CP96" s="8">
        <v>1</v>
      </c>
      <c r="CQ96" s="8" t="s">
        <v>0</v>
      </c>
      <c r="CR96" s="8" t="s">
        <v>0</v>
      </c>
      <c r="CS96" s="8" t="s">
        <v>0</v>
      </c>
      <c r="CT96" s="8" t="s">
        <v>0</v>
      </c>
      <c r="CU96" s="176">
        <v>9102299.627999999</v>
      </c>
      <c r="CV96" s="26">
        <f t="shared" si="86"/>
        <v>1</v>
      </c>
      <c r="CW96" s="182">
        <v>1</v>
      </c>
      <c r="CX96" s="182">
        <v>1</v>
      </c>
      <c r="CY96" s="182">
        <f t="shared" si="87"/>
        <v>1</v>
      </c>
      <c r="CZ96" s="187">
        <v>592900.908</v>
      </c>
      <c r="DA96" s="187">
        <v>0</v>
      </c>
      <c r="DB96" s="187">
        <v>860940.0480000001</v>
      </c>
      <c r="DC96" s="8">
        <v>1.0000000023230422</v>
      </c>
      <c r="DD96" s="100">
        <v>592900.908</v>
      </c>
      <c r="DE96" s="100">
        <v>0</v>
      </c>
      <c r="DF96" s="182">
        <v>1</v>
      </c>
      <c r="DG96" s="182">
        <v>1</v>
      </c>
      <c r="DH96" s="182">
        <v>1</v>
      </c>
      <c r="DI96" s="182">
        <v>1</v>
      </c>
      <c r="DJ96" s="182">
        <v>1</v>
      </c>
      <c r="DK96" s="182">
        <v>1</v>
      </c>
      <c r="DL96" s="182">
        <v>1</v>
      </c>
      <c r="DM96" s="8">
        <v>1</v>
      </c>
      <c r="DN96" s="26">
        <f t="shared" si="78"/>
        <v>1</v>
      </c>
      <c r="DO96" s="199">
        <v>8381500.631999999</v>
      </c>
      <c r="DP96" s="187">
        <f t="shared" si="93"/>
        <v>0</v>
      </c>
      <c r="DQ96" s="238">
        <v>1</v>
      </c>
      <c r="DR96" s="238" t="e">
        <f t="shared" si="79"/>
        <v>#DIV/0!</v>
      </c>
      <c r="DS96" s="223"/>
      <c r="DT96" s="187"/>
      <c r="DU96" s="238" t="e">
        <f t="shared" si="80"/>
        <v>#DIV/0!</v>
      </c>
      <c r="DV96" s="229"/>
      <c r="DW96" s="187">
        <v>835370.57</v>
      </c>
      <c r="DX96" s="238" t="s">
        <v>0</v>
      </c>
      <c r="DY96" s="238"/>
      <c r="DZ96" s="238"/>
      <c r="EA96" s="238"/>
      <c r="EB96" s="238"/>
      <c r="EC96" s="238"/>
      <c r="ED96" s="187"/>
      <c r="EE96" s="187"/>
      <c r="EF96" s="238"/>
      <c r="EG96" s="187"/>
      <c r="EH96" s="187">
        <v>0</v>
      </c>
      <c r="EI96" s="187"/>
      <c r="EJ96" s="238"/>
      <c r="EK96" s="187"/>
      <c r="EL96" s="187">
        <v>0</v>
      </c>
      <c r="EM96" s="26"/>
      <c r="EN96" s="187"/>
      <c r="EO96" s="238">
        <f t="shared" si="82"/>
        <v>0.49754555891578744</v>
      </c>
      <c r="EP96" s="187">
        <f t="shared" si="74"/>
        <v>835370.57</v>
      </c>
      <c r="EQ96" s="187">
        <v>1662579.732</v>
      </c>
      <c r="ER96" s="238" t="e">
        <f t="shared" si="73"/>
        <v>#DIV/0!</v>
      </c>
      <c r="ES96" s="238" t="e">
        <f t="shared" si="73"/>
        <v>#DIV/0!</v>
      </c>
      <c r="ET96" s="187"/>
      <c r="EU96" s="187"/>
      <c r="EV96" s="187">
        <v>0</v>
      </c>
      <c r="EW96" s="238"/>
      <c r="EX96" s="187"/>
      <c r="EY96" s="187">
        <v>0</v>
      </c>
      <c r="EZ96" s="251" t="e">
        <f t="shared" si="75"/>
        <v>#DIV/0!</v>
      </c>
      <c r="FA96" s="187"/>
      <c r="FB96" s="187">
        <v>0</v>
      </c>
      <c r="FC96" s="238"/>
      <c r="FD96" s="187"/>
      <c r="FE96" s="26" t="s">
        <v>0</v>
      </c>
      <c r="FF96" s="26"/>
      <c r="FG96" s="26"/>
      <c r="FH96" s="26" t="e">
        <f t="shared" si="76"/>
        <v>#DIV/0!</v>
      </c>
      <c r="FI96" s="187"/>
      <c r="FJ96" s="187">
        <v>0</v>
      </c>
      <c r="FK96" s="26"/>
      <c r="FL96" s="26"/>
      <c r="FM96" s="26"/>
      <c r="FN96" s="26" t="e">
        <f t="shared" si="71"/>
        <v>#DIV/0!</v>
      </c>
      <c r="FO96" s="187"/>
      <c r="FP96" s="187"/>
      <c r="FQ96" s="26" t="e">
        <f t="shared" si="88"/>
        <v>#DIV/0!</v>
      </c>
      <c r="FR96" s="187">
        <f t="shared" si="77"/>
        <v>0</v>
      </c>
      <c r="FS96" s="187"/>
      <c r="FT96" s="238" t="e">
        <f t="shared" si="84"/>
        <v>#DIV/0!</v>
      </c>
      <c r="FU96" s="187">
        <v>0</v>
      </c>
      <c r="FV96" s="187">
        <v>0</v>
      </c>
      <c r="FW96" s="238"/>
      <c r="FX96" s="238"/>
      <c r="FY96" s="26" t="e">
        <f t="shared" si="95"/>
        <v>#DIV/0!</v>
      </c>
      <c r="FZ96" s="187"/>
      <c r="GA96" s="187">
        <v>0</v>
      </c>
      <c r="GB96" s="187"/>
      <c r="GC96" s="26"/>
      <c r="GD96" s="100"/>
      <c r="GE96" s="100"/>
      <c r="GF96" s="26"/>
      <c r="GG96" s="26"/>
      <c r="GH96" s="26"/>
      <c r="GI96" s="26"/>
      <c r="GJ96" s="26"/>
      <c r="GK96" s="26"/>
      <c r="GL96" s="26"/>
      <c r="GM96" s="100"/>
      <c r="GN96" s="100"/>
      <c r="GO96" s="26" t="e">
        <f t="shared" si="85"/>
        <v>#DIV/0!</v>
      </c>
      <c r="GP96" s="100"/>
      <c r="GQ96" s="187"/>
      <c r="GR96" s="26"/>
      <c r="GS96" s="100"/>
      <c r="GT96" s="100"/>
      <c r="GU96" s="26"/>
      <c r="GV96" s="26"/>
      <c r="GW96" s="291"/>
      <c r="GX96" s="26"/>
      <c r="GY96" s="100"/>
      <c r="GZ96" s="291"/>
      <c r="HA96" s="26"/>
      <c r="HB96" s="100"/>
      <c r="HC96" s="26"/>
      <c r="HD96" s="26"/>
      <c r="HE96" s="26"/>
      <c r="HF96" s="26"/>
      <c r="HG96" s="26"/>
      <c r="HH96" s="26"/>
      <c r="HI96" s="26"/>
      <c r="HJ96" s="26" t="e">
        <f t="shared" si="70"/>
        <v>#DIV/0!</v>
      </c>
      <c r="HK96" s="187"/>
      <c r="HL96" s="187">
        <f t="shared" si="94"/>
        <v>0</v>
      </c>
      <c r="HM96" s="26"/>
      <c r="HN96" s="187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187"/>
      <c r="IA96" s="187"/>
      <c r="IB96" s="187"/>
      <c r="IC96" s="26"/>
      <c r="ID96" s="26"/>
      <c r="IE96" s="187"/>
      <c r="IF96" s="187"/>
      <c r="IG96" s="26"/>
      <c r="IH96" s="26"/>
      <c r="IJ96" s="187"/>
      <c r="IK96" s="26"/>
    </row>
    <row r="97" spans="1:245" ht="14.25" customHeight="1" hidden="1">
      <c r="A97" s="10" t="s">
        <v>91</v>
      </c>
      <c r="B97" s="153"/>
      <c r="C97" s="153" t="s">
        <v>0</v>
      </c>
      <c r="D97" s="1" t="s">
        <v>0</v>
      </c>
      <c r="E97" s="23" t="e">
        <f>(#REF!-C97)/#REF!</f>
        <v>#REF!</v>
      </c>
      <c r="F97" s="25" t="s">
        <v>0</v>
      </c>
      <c r="G97" s="1" t="s">
        <v>0</v>
      </c>
      <c r="H97" s="1" t="s">
        <v>0</v>
      </c>
      <c r="I97" s="1" t="s">
        <v>0</v>
      </c>
      <c r="J97" s="1" t="s">
        <v>0</v>
      </c>
      <c r="K97" s="1" t="s">
        <v>0</v>
      </c>
      <c r="L97" s="1" t="s">
        <v>0</v>
      </c>
      <c r="M97" s="1" t="s">
        <v>0</v>
      </c>
      <c r="N97" s="1" t="s">
        <v>0</v>
      </c>
      <c r="O97" s="1" t="s">
        <v>0</v>
      </c>
      <c r="P97" s="1" t="s">
        <v>0</v>
      </c>
      <c r="Q97" s="1" t="s">
        <v>0</v>
      </c>
      <c r="R97" s="1" t="s">
        <v>0</v>
      </c>
      <c r="S97" s="25" t="s">
        <v>0</v>
      </c>
      <c r="T97" s="1" t="s">
        <v>0</v>
      </c>
      <c r="U97" s="12">
        <v>0</v>
      </c>
      <c r="V97" s="100" t="s">
        <v>0</v>
      </c>
      <c r="W97" s="1" t="s">
        <v>0</v>
      </c>
      <c r="X97" s="1" t="s">
        <v>0</v>
      </c>
      <c r="Y97" s="1" t="s">
        <v>0</v>
      </c>
      <c r="Z97" s="1" t="s">
        <v>0</v>
      </c>
      <c r="AA97" s="12"/>
      <c r="AB97" s="100" t="s">
        <v>0</v>
      </c>
      <c r="AC97" s="1" t="s">
        <v>0</v>
      </c>
      <c r="AD97" s="1" t="s">
        <v>0</v>
      </c>
      <c r="AE97" s="1" t="s">
        <v>0</v>
      </c>
      <c r="AF97" s="1" t="s">
        <v>0</v>
      </c>
      <c r="AG97" s="1" t="e">
        <f t="shared" si="92"/>
        <v>#VALUE!</v>
      </c>
      <c r="AH97" s="1" t="s">
        <v>0</v>
      </c>
      <c r="AI97" s="12"/>
      <c r="AJ97" s="12" t="s">
        <v>0</v>
      </c>
      <c r="AK97" s="1" t="s">
        <v>0</v>
      </c>
      <c r="AL97" s="147" t="s">
        <v>0</v>
      </c>
      <c r="AM97" s="147" t="s">
        <v>0</v>
      </c>
      <c r="AN97" s="1" t="s">
        <v>0</v>
      </c>
      <c r="AO97" s="1" t="s">
        <v>0</v>
      </c>
      <c r="AP97" s="1" t="s">
        <v>0</v>
      </c>
      <c r="AQ97" s="1" t="s">
        <v>0</v>
      </c>
      <c r="AR97" s="1" t="s">
        <v>0</v>
      </c>
      <c r="AS97" s="12"/>
      <c r="AT97" s="12" t="s">
        <v>0</v>
      </c>
      <c r="AU97" s="1" t="s">
        <v>0</v>
      </c>
      <c r="AV97" s="1" t="s">
        <v>0</v>
      </c>
      <c r="AW97" s="12"/>
      <c r="AX97" s="12" t="e">
        <f t="shared" si="96"/>
        <v>#VALUE!</v>
      </c>
      <c r="AY97" s="23" t="s">
        <v>0</v>
      </c>
      <c r="AZ97" s="1" t="s">
        <v>0</v>
      </c>
      <c r="BA97" s="12"/>
      <c r="BB97" s="12" t="s">
        <v>0</v>
      </c>
      <c r="BC97" s="1" t="e">
        <f t="shared" si="89"/>
        <v>#VALUE!</v>
      </c>
      <c r="BD97" s="1" t="s">
        <v>0</v>
      </c>
      <c r="BE97" s="147" t="s">
        <v>0</v>
      </c>
      <c r="BF97" s="1" t="s">
        <v>0</v>
      </c>
      <c r="BG97" s="1" t="s">
        <v>0</v>
      </c>
      <c r="BH97" s="1" t="s">
        <v>0</v>
      </c>
      <c r="BI97" s="147" t="s">
        <v>0</v>
      </c>
      <c r="BJ97" s="1" t="s">
        <v>0</v>
      </c>
      <c r="BK97" s="1" t="s">
        <v>0</v>
      </c>
      <c r="BL97" s="1">
        <v>1</v>
      </c>
      <c r="BM97" s="1">
        <v>1</v>
      </c>
      <c r="BN97" s="1">
        <v>1</v>
      </c>
      <c r="BO97" s="1">
        <v>1</v>
      </c>
      <c r="BP97" s="12">
        <v>1868363.196</v>
      </c>
      <c r="BQ97" s="12" t="s">
        <v>0</v>
      </c>
      <c r="BR97" s="23" t="s">
        <v>0</v>
      </c>
      <c r="BS97" s="1">
        <v>1</v>
      </c>
      <c r="BT97" s="1">
        <v>1</v>
      </c>
      <c r="BU97" s="1">
        <v>1</v>
      </c>
      <c r="BV97" s="1">
        <v>1</v>
      </c>
      <c r="BW97" s="1">
        <v>1</v>
      </c>
      <c r="BX97" s="1">
        <v>1</v>
      </c>
      <c r="BY97" s="1">
        <v>1</v>
      </c>
      <c r="BZ97" s="1">
        <v>1</v>
      </c>
      <c r="CA97" s="1">
        <v>1</v>
      </c>
      <c r="CB97" s="12" t="e">
        <f>#REF!+C97+AX97+BQ97</f>
        <v>#REF!</v>
      </c>
      <c r="CC97" s="1">
        <v>1</v>
      </c>
      <c r="CD97" s="1">
        <v>1</v>
      </c>
      <c r="CE97" s="148">
        <v>1</v>
      </c>
      <c r="CF97" s="23">
        <v>1</v>
      </c>
      <c r="CG97" s="100"/>
      <c r="CH97" s="100"/>
      <c r="CI97" s="8">
        <v>1</v>
      </c>
      <c r="CJ97" s="8">
        <v>1</v>
      </c>
      <c r="CK97" s="8">
        <v>1</v>
      </c>
      <c r="CL97" s="8">
        <v>1</v>
      </c>
      <c r="CM97" s="8">
        <v>1</v>
      </c>
      <c r="CN97" s="8">
        <v>1</v>
      </c>
      <c r="CO97" s="8">
        <v>1</v>
      </c>
      <c r="CP97" s="8" t="s">
        <v>0</v>
      </c>
      <c r="CQ97" s="8">
        <v>1</v>
      </c>
      <c r="CR97" s="8">
        <v>1</v>
      </c>
      <c r="CS97" s="8">
        <v>1</v>
      </c>
      <c r="CT97" s="8">
        <v>1</v>
      </c>
      <c r="CU97" s="176">
        <v>12023425.008</v>
      </c>
      <c r="CV97" s="26">
        <f t="shared" si="86"/>
        <v>1</v>
      </c>
      <c r="CW97" s="182">
        <v>1</v>
      </c>
      <c r="CX97" s="182">
        <v>1</v>
      </c>
      <c r="CY97" s="182">
        <f t="shared" si="87"/>
        <v>1</v>
      </c>
      <c r="CZ97" s="187">
        <v>886105.656</v>
      </c>
      <c r="DA97" s="187">
        <v>0</v>
      </c>
      <c r="DB97" s="187">
        <v>1287937.0679999997</v>
      </c>
      <c r="DC97" s="8">
        <v>1.000000001552871</v>
      </c>
      <c r="DD97" s="100">
        <v>886105.656</v>
      </c>
      <c r="DE97" s="100">
        <v>0</v>
      </c>
      <c r="DF97" s="182">
        <v>1</v>
      </c>
      <c r="DG97" s="182">
        <v>1</v>
      </c>
      <c r="DH97" s="182">
        <v>1</v>
      </c>
      <c r="DI97" s="182">
        <v>1</v>
      </c>
      <c r="DJ97" s="182">
        <v>1</v>
      </c>
      <c r="DK97" s="182">
        <v>1</v>
      </c>
      <c r="DL97" s="182">
        <v>1</v>
      </c>
      <c r="DM97" s="8">
        <v>1</v>
      </c>
      <c r="DN97" s="26">
        <f t="shared" si="78"/>
        <v>1</v>
      </c>
      <c r="DO97" s="199">
        <v>12553824.251999998</v>
      </c>
      <c r="DP97" s="187">
        <f t="shared" si="93"/>
        <v>0</v>
      </c>
      <c r="DQ97" s="238">
        <v>1</v>
      </c>
      <c r="DR97" s="238" t="e">
        <f t="shared" si="79"/>
        <v>#DIV/0!</v>
      </c>
      <c r="DS97" s="223"/>
      <c r="DT97" s="187"/>
      <c r="DU97" s="238" t="e">
        <f t="shared" si="80"/>
        <v>#DIV/0!</v>
      </c>
      <c r="DV97" s="229"/>
      <c r="DW97" s="187">
        <v>1248701.7539999997</v>
      </c>
      <c r="DX97" s="238" t="s">
        <v>0</v>
      </c>
      <c r="DY97" s="238"/>
      <c r="DZ97" s="238"/>
      <c r="EA97" s="238"/>
      <c r="EB97" s="238"/>
      <c r="EC97" s="238"/>
      <c r="ED97" s="187"/>
      <c r="EE97" s="187"/>
      <c r="EF97" s="238"/>
      <c r="EG97" s="187"/>
      <c r="EH97" s="187">
        <v>0</v>
      </c>
      <c r="EI97" s="187"/>
      <c r="EJ97" s="238"/>
      <c r="EK97" s="187"/>
      <c r="EL97" s="187">
        <v>0</v>
      </c>
      <c r="EM97" s="26"/>
      <c r="EN97" s="187"/>
      <c r="EO97" s="238">
        <f t="shared" si="82"/>
        <v>0.500205861902422</v>
      </c>
      <c r="EP97" s="187">
        <f t="shared" si="74"/>
        <v>1248701.7539999997</v>
      </c>
      <c r="EQ97" s="187">
        <v>2498432.172</v>
      </c>
      <c r="ER97" s="238" t="e">
        <f t="shared" si="73"/>
        <v>#DIV/0!</v>
      </c>
      <c r="ES97" s="238" t="e">
        <f t="shared" si="73"/>
        <v>#DIV/0!</v>
      </c>
      <c r="ET97" s="187"/>
      <c r="EU97" s="187"/>
      <c r="EV97" s="187">
        <v>0</v>
      </c>
      <c r="EW97" s="238"/>
      <c r="EX97" s="187"/>
      <c r="EY97" s="187">
        <v>0</v>
      </c>
      <c r="EZ97" s="251" t="e">
        <f t="shared" si="75"/>
        <v>#DIV/0!</v>
      </c>
      <c r="FA97" s="187"/>
      <c r="FB97" s="187">
        <v>0</v>
      </c>
      <c r="FC97" s="238"/>
      <c r="FD97" s="187"/>
      <c r="FE97" s="26">
        <v>1</v>
      </c>
      <c r="FF97" s="26"/>
      <c r="FG97" s="26"/>
      <c r="FH97" s="26" t="e">
        <f t="shared" si="76"/>
        <v>#DIV/0!</v>
      </c>
      <c r="FI97" s="187"/>
      <c r="FJ97" s="187">
        <v>0</v>
      </c>
      <c r="FK97" s="26"/>
      <c r="FL97" s="26"/>
      <c r="FM97" s="26"/>
      <c r="FN97" s="26" t="e">
        <f t="shared" si="71"/>
        <v>#DIV/0!</v>
      </c>
      <c r="FO97" s="187"/>
      <c r="FP97" s="187"/>
      <c r="FQ97" s="26" t="e">
        <f t="shared" si="88"/>
        <v>#DIV/0!</v>
      </c>
      <c r="FR97" s="187">
        <f t="shared" si="77"/>
        <v>0</v>
      </c>
      <c r="FS97" s="187"/>
      <c r="FT97" s="238" t="e">
        <f t="shared" si="84"/>
        <v>#DIV/0!</v>
      </c>
      <c r="FU97" s="187">
        <v>0</v>
      </c>
      <c r="FV97" s="187">
        <v>0</v>
      </c>
      <c r="FW97" s="238"/>
      <c r="FX97" s="238"/>
      <c r="FY97" s="26" t="e">
        <f t="shared" si="95"/>
        <v>#DIV/0!</v>
      </c>
      <c r="FZ97" s="187"/>
      <c r="GA97" s="187">
        <v>0</v>
      </c>
      <c r="GB97" s="187"/>
      <c r="GC97" s="26"/>
      <c r="GD97" s="100"/>
      <c r="GE97" s="100"/>
      <c r="GF97" s="26"/>
      <c r="GG97" s="26"/>
      <c r="GH97" s="26"/>
      <c r="GI97" s="26"/>
      <c r="GJ97" s="26"/>
      <c r="GK97" s="26"/>
      <c r="GL97" s="26"/>
      <c r="GM97" s="100"/>
      <c r="GN97" s="100"/>
      <c r="GO97" s="26" t="e">
        <f t="shared" si="85"/>
        <v>#DIV/0!</v>
      </c>
      <c r="GP97" s="100"/>
      <c r="GQ97" s="187"/>
      <c r="GR97" s="26"/>
      <c r="GS97" s="100"/>
      <c r="GT97" s="100"/>
      <c r="GU97" s="26"/>
      <c r="GV97" s="26"/>
      <c r="GW97" s="291"/>
      <c r="GX97" s="26"/>
      <c r="GY97" s="100"/>
      <c r="GZ97" s="291"/>
      <c r="HA97" s="26"/>
      <c r="HB97" s="100"/>
      <c r="HC97" s="26"/>
      <c r="HD97" s="26"/>
      <c r="HE97" s="26"/>
      <c r="HF97" s="26"/>
      <c r="HG97" s="26"/>
      <c r="HH97" s="26"/>
      <c r="HI97" s="26"/>
      <c r="HJ97" s="26" t="e">
        <f t="shared" si="70"/>
        <v>#DIV/0!</v>
      </c>
      <c r="HK97" s="187"/>
      <c r="HL97" s="187">
        <f t="shared" si="94"/>
        <v>0</v>
      </c>
      <c r="HM97" s="26"/>
      <c r="HN97" s="187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187"/>
      <c r="IA97" s="187"/>
      <c r="IB97" s="187"/>
      <c r="IC97" s="26"/>
      <c r="ID97" s="26"/>
      <c r="IE97" s="187"/>
      <c r="IF97" s="187"/>
      <c r="IG97" s="26"/>
      <c r="IH97" s="26"/>
      <c r="IJ97" s="187"/>
      <c r="IK97" s="26"/>
    </row>
    <row r="98" spans="1:245" ht="14.25" customHeight="1" hidden="1">
      <c r="A98" s="10" t="s">
        <v>93</v>
      </c>
      <c r="B98" s="153"/>
      <c r="C98" s="153" t="s">
        <v>0</v>
      </c>
      <c r="D98" s="1" t="s">
        <v>0</v>
      </c>
      <c r="E98" s="23" t="e">
        <f>(#REF!-C98)/#REF!</f>
        <v>#REF!</v>
      </c>
      <c r="F98" s="25" t="s">
        <v>0</v>
      </c>
      <c r="G98" s="1" t="s">
        <v>0</v>
      </c>
      <c r="H98" s="1" t="s">
        <v>0</v>
      </c>
      <c r="I98" s="1" t="s">
        <v>0</v>
      </c>
      <c r="J98" s="1" t="s">
        <v>0</v>
      </c>
      <c r="K98" s="1" t="s">
        <v>0</v>
      </c>
      <c r="L98" s="1" t="s">
        <v>0</v>
      </c>
      <c r="M98" s="1" t="s">
        <v>0</v>
      </c>
      <c r="N98" s="1" t="s">
        <v>0</v>
      </c>
      <c r="O98" s="1" t="s">
        <v>0</v>
      </c>
      <c r="P98" s="1" t="s">
        <v>0</v>
      </c>
      <c r="Q98" s="1" t="s">
        <v>0</v>
      </c>
      <c r="R98" s="1" t="s">
        <v>0</v>
      </c>
      <c r="S98" s="25" t="s">
        <v>0</v>
      </c>
      <c r="T98" s="1" t="s">
        <v>0</v>
      </c>
      <c r="U98" s="12">
        <v>0</v>
      </c>
      <c r="V98" s="100" t="s">
        <v>0</v>
      </c>
      <c r="W98" s="1" t="s">
        <v>0</v>
      </c>
      <c r="X98" s="1" t="s">
        <v>0</v>
      </c>
      <c r="Y98" s="1" t="s">
        <v>0</v>
      </c>
      <c r="Z98" s="1" t="s">
        <v>0</v>
      </c>
      <c r="AA98" s="12"/>
      <c r="AB98" s="100" t="s">
        <v>0</v>
      </c>
      <c r="AC98" s="1" t="s">
        <v>0</v>
      </c>
      <c r="AD98" s="1" t="s">
        <v>0</v>
      </c>
      <c r="AE98" s="1" t="s">
        <v>0</v>
      </c>
      <c r="AF98" s="1" t="s">
        <v>0</v>
      </c>
      <c r="AG98" s="1" t="e">
        <f t="shared" si="92"/>
        <v>#VALUE!</v>
      </c>
      <c r="AH98" s="1" t="s">
        <v>0</v>
      </c>
      <c r="AI98" s="12"/>
      <c r="AJ98" s="12" t="s">
        <v>0</v>
      </c>
      <c r="AK98" s="1" t="s">
        <v>0</v>
      </c>
      <c r="AL98" s="147" t="s">
        <v>0</v>
      </c>
      <c r="AM98" s="147" t="s">
        <v>0</v>
      </c>
      <c r="AN98" s="1" t="s">
        <v>0</v>
      </c>
      <c r="AO98" s="1" t="s">
        <v>0</v>
      </c>
      <c r="AP98" s="1" t="s">
        <v>0</v>
      </c>
      <c r="AQ98" s="1" t="s">
        <v>0</v>
      </c>
      <c r="AR98" s="1" t="s">
        <v>0</v>
      </c>
      <c r="AS98" s="12"/>
      <c r="AT98" s="12" t="s">
        <v>0</v>
      </c>
      <c r="AU98" s="1" t="s">
        <v>0</v>
      </c>
      <c r="AV98" s="1" t="s">
        <v>0</v>
      </c>
      <c r="AW98" s="12"/>
      <c r="AX98" s="12" t="e">
        <f t="shared" si="96"/>
        <v>#VALUE!</v>
      </c>
      <c r="AY98" s="23" t="s">
        <v>0</v>
      </c>
      <c r="AZ98" s="1" t="s">
        <v>0</v>
      </c>
      <c r="BA98" s="12"/>
      <c r="BB98" s="12" t="s">
        <v>0</v>
      </c>
      <c r="BC98" s="1" t="e">
        <f t="shared" si="89"/>
        <v>#VALUE!</v>
      </c>
      <c r="BD98" s="1" t="s">
        <v>0</v>
      </c>
      <c r="BE98" s="147" t="s">
        <v>0</v>
      </c>
      <c r="BF98" s="1" t="s">
        <v>0</v>
      </c>
      <c r="BG98" s="1" t="s">
        <v>0</v>
      </c>
      <c r="BH98" s="1" t="s">
        <v>0</v>
      </c>
      <c r="BI98" s="147" t="s">
        <v>0</v>
      </c>
      <c r="BJ98" s="1" t="s">
        <v>0</v>
      </c>
      <c r="BK98" s="1" t="s">
        <v>0</v>
      </c>
      <c r="BL98" s="1" t="s">
        <v>0</v>
      </c>
      <c r="BM98" s="1">
        <v>1</v>
      </c>
      <c r="BN98" s="1">
        <v>1</v>
      </c>
      <c r="BO98" s="1">
        <v>1.0000000964496125</v>
      </c>
      <c r="BP98" s="12">
        <v>20736.216</v>
      </c>
      <c r="BQ98" s="12" t="s">
        <v>0</v>
      </c>
      <c r="BR98" s="23" t="s">
        <v>0</v>
      </c>
      <c r="BS98" s="1">
        <v>1</v>
      </c>
      <c r="BT98" s="1">
        <v>1</v>
      </c>
      <c r="BU98" s="1">
        <v>1</v>
      </c>
      <c r="BV98" s="1">
        <v>1</v>
      </c>
      <c r="BW98" s="1">
        <v>1</v>
      </c>
      <c r="BX98" s="1">
        <v>1</v>
      </c>
      <c r="BY98" s="1">
        <v>1</v>
      </c>
      <c r="BZ98" s="1">
        <v>1</v>
      </c>
      <c r="CA98" s="1">
        <v>1</v>
      </c>
      <c r="CB98" s="12" t="e">
        <f>#REF!+C98+AX98+BQ98</f>
        <v>#REF!</v>
      </c>
      <c r="CC98" s="1">
        <v>1</v>
      </c>
      <c r="CD98" s="1">
        <v>1</v>
      </c>
      <c r="CE98" s="148">
        <v>1</v>
      </c>
      <c r="CF98" s="23">
        <v>1</v>
      </c>
      <c r="CG98" s="100"/>
      <c r="CH98" s="100"/>
      <c r="CI98" s="8">
        <v>1</v>
      </c>
      <c r="CJ98" s="8">
        <v>1</v>
      </c>
      <c r="CK98" s="8">
        <v>1</v>
      </c>
      <c r="CL98" s="8">
        <v>1</v>
      </c>
      <c r="CM98" s="8">
        <v>1</v>
      </c>
      <c r="CN98" s="8">
        <v>1</v>
      </c>
      <c r="CO98" s="8">
        <v>1</v>
      </c>
      <c r="CP98" s="8">
        <v>1</v>
      </c>
      <c r="CQ98" s="8">
        <v>1</v>
      </c>
      <c r="CR98" s="8">
        <v>1</v>
      </c>
      <c r="CS98" s="8">
        <v>1</v>
      </c>
      <c r="CT98" s="8">
        <v>1</v>
      </c>
      <c r="CU98" s="176">
        <v>121720.24799999999</v>
      </c>
      <c r="CV98" s="26">
        <f t="shared" si="86"/>
        <v>1</v>
      </c>
      <c r="CW98" s="182">
        <v>1</v>
      </c>
      <c r="CX98" s="182">
        <v>1</v>
      </c>
      <c r="CY98" s="182">
        <f t="shared" si="87"/>
        <v>1</v>
      </c>
      <c r="CZ98" s="187">
        <v>95491.44</v>
      </c>
      <c r="DA98" s="187">
        <v>0</v>
      </c>
      <c r="DB98" s="187">
        <v>163941.39599999998</v>
      </c>
      <c r="DC98" s="8">
        <v>1.0000000243989629</v>
      </c>
      <c r="DD98" s="100">
        <v>95491.44</v>
      </c>
      <c r="DE98" s="100">
        <v>0</v>
      </c>
      <c r="DF98" s="182">
        <v>1</v>
      </c>
      <c r="DG98" s="182">
        <v>1</v>
      </c>
      <c r="DH98" s="182">
        <v>1</v>
      </c>
      <c r="DI98" s="182">
        <v>1</v>
      </c>
      <c r="DJ98" s="182">
        <v>1</v>
      </c>
      <c r="DK98" s="182">
        <v>1</v>
      </c>
      <c r="DL98" s="182">
        <v>1</v>
      </c>
      <c r="DM98" s="8">
        <v>1</v>
      </c>
      <c r="DN98" s="26">
        <f t="shared" si="78"/>
        <v>1</v>
      </c>
      <c r="DO98" s="199">
        <v>1269410.856</v>
      </c>
      <c r="DP98" s="187">
        <f t="shared" si="93"/>
        <v>0</v>
      </c>
      <c r="DQ98" s="238">
        <v>1</v>
      </c>
      <c r="DR98" s="238" t="e">
        <f t="shared" si="79"/>
        <v>#DIV/0!</v>
      </c>
      <c r="DS98" s="223"/>
      <c r="DT98" s="187"/>
      <c r="DU98" s="238" t="e">
        <f t="shared" si="80"/>
        <v>#DIV/0!</v>
      </c>
      <c r="DV98" s="229"/>
      <c r="DW98" s="187">
        <v>0</v>
      </c>
      <c r="DX98" s="238">
        <v>1</v>
      </c>
      <c r="DY98" s="238"/>
      <c r="DZ98" s="238"/>
      <c r="EA98" s="238"/>
      <c r="EB98" s="238"/>
      <c r="EC98" s="238"/>
      <c r="ED98" s="187">
        <v>0</v>
      </c>
      <c r="EE98" s="187">
        <v>0</v>
      </c>
      <c r="EF98" s="238"/>
      <c r="EG98" s="187">
        <v>0</v>
      </c>
      <c r="EH98" s="187">
        <v>50208.792</v>
      </c>
      <c r="EI98" s="187">
        <v>121640.772</v>
      </c>
      <c r="EJ98" s="238">
        <f t="shared" si="81"/>
        <v>1</v>
      </c>
      <c r="EK98" s="187">
        <v>0</v>
      </c>
      <c r="EL98" s="187">
        <v>158219.736</v>
      </c>
      <c r="EM98" s="26">
        <f>(EL98-EN98)/EL98</f>
        <v>1</v>
      </c>
      <c r="EN98" s="187">
        <v>0</v>
      </c>
      <c r="EO98" s="238">
        <f t="shared" si="82"/>
        <v>1</v>
      </c>
      <c r="EP98" s="187">
        <f t="shared" si="74"/>
        <v>0</v>
      </c>
      <c r="EQ98" s="187">
        <v>2057337.6719999998</v>
      </c>
      <c r="ER98" s="238" t="e">
        <f t="shared" si="73"/>
        <v>#DIV/0!</v>
      </c>
      <c r="ES98" s="238">
        <f t="shared" si="73"/>
        <v>1</v>
      </c>
      <c r="ET98" s="187"/>
      <c r="EU98" s="187">
        <v>240569.628</v>
      </c>
      <c r="EV98" s="187">
        <v>235298.772</v>
      </c>
      <c r="EW98" s="238">
        <f t="shared" si="83"/>
        <v>1</v>
      </c>
      <c r="EX98" s="187"/>
      <c r="EY98" s="187">
        <v>170862.48</v>
      </c>
      <c r="EZ98" s="251">
        <f t="shared" si="75"/>
        <v>1</v>
      </c>
      <c r="FA98" s="187"/>
      <c r="FB98" s="187">
        <v>123855.21599999999</v>
      </c>
      <c r="FC98" s="238">
        <f>(FB98-FD98)/FB98</f>
        <v>1</v>
      </c>
      <c r="FD98" s="187"/>
      <c r="FE98" s="26">
        <v>1</v>
      </c>
      <c r="FF98" s="26"/>
      <c r="FG98" s="26"/>
      <c r="FH98" s="26" t="e">
        <f t="shared" si="76"/>
        <v>#DIV/0!</v>
      </c>
      <c r="FI98" s="187"/>
      <c r="FJ98" s="187">
        <v>0</v>
      </c>
      <c r="FK98" s="26"/>
      <c r="FL98" s="26"/>
      <c r="FM98" s="26"/>
      <c r="FN98" s="26" t="e">
        <f aca="true" t="shared" si="97" ref="FN98:FN129">(FP98-FO98)/FP98</f>
        <v>#DIV/0!</v>
      </c>
      <c r="FO98" s="187"/>
      <c r="FP98" s="187"/>
      <c r="FQ98" s="26" t="e">
        <f t="shared" si="88"/>
        <v>#DIV/0!</v>
      </c>
      <c r="FR98" s="187">
        <f t="shared" si="77"/>
        <v>0</v>
      </c>
      <c r="FS98" s="187"/>
      <c r="FT98" s="238" t="e">
        <f t="shared" si="84"/>
        <v>#DIV/0!</v>
      </c>
      <c r="FU98" s="187">
        <v>0</v>
      </c>
      <c r="FV98" s="187">
        <v>0</v>
      </c>
      <c r="FW98" s="238"/>
      <c r="FX98" s="238"/>
      <c r="FY98" s="26" t="e">
        <f t="shared" si="95"/>
        <v>#DIV/0!</v>
      </c>
      <c r="FZ98" s="187"/>
      <c r="GA98" s="187">
        <v>0</v>
      </c>
      <c r="GB98" s="187"/>
      <c r="GC98" s="26"/>
      <c r="GD98" s="100"/>
      <c r="GE98" s="100"/>
      <c r="GF98" s="26"/>
      <c r="GG98" s="26"/>
      <c r="GH98" s="26"/>
      <c r="GI98" s="26"/>
      <c r="GJ98" s="26"/>
      <c r="GK98" s="26"/>
      <c r="GL98" s="26"/>
      <c r="GM98" s="100"/>
      <c r="GN98" s="100"/>
      <c r="GO98" s="26" t="e">
        <f t="shared" si="85"/>
        <v>#DIV/0!</v>
      </c>
      <c r="GP98" s="100"/>
      <c r="GQ98" s="187"/>
      <c r="GR98" s="26"/>
      <c r="GS98" s="100"/>
      <c r="GT98" s="100"/>
      <c r="GU98" s="26"/>
      <c r="GV98" s="26"/>
      <c r="GW98" s="291"/>
      <c r="GX98" s="26"/>
      <c r="GY98" s="100"/>
      <c r="GZ98" s="291"/>
      <c r="HA98" s="26"/>
      <c r="HB98" s="100"/>
      <c r="HC98" s="26"/>
      <c r="HD98" s="26"/>
      <c r="HE98" s="26"/>
      <c r="HF98" s="26"/>
      <c r="HG98" s="26"/>
      <c r="HH98" s="26"/>
      <c r="HI98" s="26"/>
      <c r="HJ98" s="26" t="e">
        <f t="shared" si="70"/>
        <v>#DIV/0!</v>
      </c>
      <c r="HK98" s="187"/>
      <c r="HL98" s="187">
        <f t="shared" si="94"/>
        <v>0</v>
      </c>
      <c r="HM98" s="26"/>
      <c r="HN98" s="187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187"/>
      <c r="IA98" s="187"/>
      <c r="IB98" s="187"/>
      <c r="IC98" s="26"/>
      <c r="ID98" s="26"/>
      <c r="IE98" s="187"/>
      <c r="IF98" s="187"/>
      <c r="IG98" s="26"/>
      <c r="IH98" s="26"/>
      <c r="IJ98" s="187"/>
      <c r="IK98" s="26"/>
    </row>
    <row r="99" spans="1:245" ht="14.25" customHeight="1" hidden="1">
      <c r="A99" s="10" t="s">
        <v>94</v>
      </c>
      <c r="B99" s="153"/>
      <c r="C99" s="153" t="s">
        <v>0</v>
      </c>
      <c r="D99" s="1" t="s">
        <v>0</v>
      </c>
      <c r="E99" s="23" t="e">
        <f>(#REF!-C99)/#REF!</f>
        <v>#REF!</v>
      </c>
      <c r="F99" s="25" t="s">
        <v>0</v>
      </c>
      <c r="G99" s="1" t="s">
        <v>0</v>
      </c>
      <c r="H99" s="1" t="s">
        <v>0</v>
      </c>
      <c r="I99" s="1" t="s">
        <v>0</v>
      </c>
      <c r="J99" s="1" t="s">
        <v>0</v>
      </c>
      <c r="K99" s="1" t="s">
        <v>0</v>
      </c>
      <c r="L99" s="1" t="s">
        <v>0</v>
      </c>
      <c r="M99" s="1" t="s">
        <v>0</v>
      </c>
      <c r="N99" s="1" t="s">
        <v>0</v>
      </c>
      <c r="O99" s="1" t="s">
        <v>0</v>
      </c>
      <c r="P99" s="1" t="s">
        <v>0</v>
      </c>
      <c r="Q99" s="1" t="s">
        <v>0</v>
      </c>
      <c r="R99" s="1" t="s">
        <v>0</v>
      </c>
      <c r="S99" s="25" t="s">
        <v>0</v>
      </c>
      <c r="T99" s="1" t="s">
        <v>0</v>
      </c>
      <c r="U99" s="12">
        <v>0</v>
      </c>
      <c r="V99" s="100" t="s">
        <v>0</v>
      </c>
      <c r="W99" s="1" t="s">
        <v>0</v>
      </c>
      <c r="X99" s="1" t="s">
        <v>0</v>
      </c>
      <c r="Y99" s="1" t="s">
        <v>0</v>
      </c>
      <c r="Z99" s="1" t="s">
        <v>0</v>
      </c>
      <c r="AA99" s="12"/>
      <c r="AB99" s="100" t="s">
        <v>0</v>
      </c>
      <c r="AC99" s="1" t="s">
        <v>0</v>
      </c>
      <c r="AD99" s="1" t="s">
        <v>0</v>
      </c>
      <c r="AE99" s="1" t="s">
        <v>0</v>
      </c>
      <c r="AF99" s="1" t="s">
        <v>0</v>
      </c>
      <c r="AG99" s="1" t="e">
        <f t="shared" si="92"/>
        <v>#VALUE!</v>
      </c>
      <c r="AH99" s="1" t="s">
        <v>0</v>
      </c>
      <c r="AI99" s="12"/>
      <c r="AJ99" s="12" t="s">
        <v>0</v>
      </c>
      <c r="AK99" s="1" t="s">
        <v>0</v>
      </c>
      <c r="AL99" s="147" t="s">
        <v>0</v>
      </c>
      <c r="AM99" s="147" t="s">
        <v>0</v>
      </c>
      <c r="AN99" s="1" t="s">
        <v>0</v>
      </c>
      <c r="AO99" s="1" t="s">
        <v>0</v>
      </c>
      <c r="AP99" s="1" t="s">
        <v>0</v>
      </c>
      <c r="AQ99" s="1" t="s">
        <v>0</v>
      </c>
      <c r="AR99" s="1" t="s">
        <v>0</v>
      </c>
      <c r="AS99" s="12"/>
      <c r="AT99" s="12" t="s">
        <v>0</v>
      </c>
      <c r="AU99" s="1" t="s">
        <v>0</v>
      </c>
      <c r="AV99" s="1" t="s">
        <v>0</v>
      </c>
      <c r="AW99" s="12"/>
      <c r="AX99" s="12" t="e">
        <f t="shared" si="96"/>
        <v>#VALUE!</v>
      </c>
      <c r="AY99" s="23" t="s">
        <v>0</v>
      </c>
      <c r="AZ99" s="1" t="s">
        <v>0</v>
      </c>
      <c r="BA99" s="12"/>
      <c r="BB99" s="12" t="s">
        <v>0</v>
      </c>
      <c r="BC99" s="1" t="e">
        <f t="shared" si="89"/>
        <v>#VALUE!</v>
      </c>
      <c r="BD99" s="1" t="s">
        <v>0</v>
      </c>
      <c r="BE99" s="147" t="s">
        <v>0</v>
      </c>
      <c r="BF99" s="1" t="s">
        <v>0</v>
      </c>
      <c r="BG99" s="1" t="s">
        <v>0</v>
      </c>
      <c r="BH99" s="1" t="s">
        <v>0</v>
      </c>
      <c r="BI99" s="147" t="s">
        <v>0</v>
      </c>
      <c r="BJ99" s="1" t="s">
        <v>0</v>
      </c>
      <c r="BK99" s="1" t="s">
        <v>0</v>
      </c>
      <c r="BL99" s="1" t="s">
        <v>0</v>
      </c>
      <c r="BM99" s="1">
        <v>1</v>
      </c>
      <c r="BN99" s="1">
        <v>1</v>
      </c>
      <c r="BO99" s="1">
        <v>1.00000000130586</v>
      </c>
      <c r="BP99" s="12">
        <v>3063115.26</v>
      </c>
      <c r="BQ99" s="12" t="s">
        <v>0</v>
      </c>
      <c r="BR99" s="23" t="s">
        <v>0</v>
      </c>
      <c r="BS99" s="1">
        <v>1</v>
      </c>
      <c r="BT99" s="1">
        <v>1</v>
      </c>
      <c r="BU99" s="1">
        <v>1</v>
      </c>
      <c r="BV99" s="1">
        <v>1</v>
      </c>
      <c r="BW99" s="1">
        <v>1</v>
      </c>
      <c r="BX99" s="1">
        <v>1</v>
      </c>
      <c r="BY99" s="1">
        <v>1</v>
      </c>
      <c r="BZ99" s="1">
        <v>1</v>
      </c>
      <c r="CA99" s="1">
        <v>1</v>
      </c>
      <c r="CB99" s="12" t="e">
        <f>#REF!+C99+AX99+BQ99</f>
        <v>#REF!</v>
      </c>
      <c r="CC99" s="1">
        <v>1</v>
      </c>
      <c r="CD99" s="1">
        <v>1</v>
      </c>
      <c r="CE99" s="148">
        <v>1</v>
      </c>
      <c r="CF99" s="23">
        <v>1</v>
      </c>
      <c r="CG99" s="100"/>
      <c r="CH99" s="100"/>
      <c r="CI99" s="8">
        <v>1</v>
      </c>
      <c r="CJ99" s="8">
        <v>1</v>
      </c>
      <c r="CK99" s="8">
        <v>1</v>
      </c>
      <c r="CL99" s="8">
        <v>1</v>
      </c>
      <c r="CM99" s="8">
        <v>1</v>
      </c>
      <c r="CN99" s="8">
        <v>1</v>
      </c>
      <c r="CO99" s="8">
        <v>1</v>
      </c>
      <c r="CP99" s="8">
        <v>1</v>
      </c>
      <c r="CQ99" s="8">
        <v>1</v>
      </c>
      <c r="CR99" s="8">
        <v>1</v>
      </c>
      <c r="CS99" s="8">
        <v>1</v>
      </c>
      <c r="CT99" s="8">
        <v>1</v>
      </c>
      <c r="CU99" s="176">
        <v>18459148.656</v>
      </c>
      <c r="CV99" s="26">
        <f t="shared" si="86"/>
        <v>1</v>
      </c>
      <c r="CW99" s="182">
        <v>1</v>
      </c>
      <c r="CX99" s="182">
        <v>1</v>
      </c>
      <c r="CY99" s="182">
        <f t="shared" si="87"/>
        <v>1</v>
      </c>
      <c r="CZ99" s="187">
        <v>2289388.236</v>
      </c>
      <c r="DA99" s="187">
        <v>0</v>
      </c>
      <c r="DB99" s="187">
        <v>3416241.924</v>
      </c>
      <c r="DC99" s="8">
        <v>0.9999999988291227</v>
      </c>
      <c r="DD99" s="100">
        <v>2289388.236</v>
      </c>
      <c r="DE99" s="100">
        <v>0</v>
      </c>
      <c r="DF99" s="182">
        <v>1</v>
      </c>
      <c r="DG99" s="182">
        <v>1</v>
      </c>
      <c r="DH99" s="182">
        <v>1</v>
      </c>
      <c r="DI99" s="182">
        <v>1</v>
      </c>
      <c r="DJ99" s="182">
        <v>1</v>
      </c>
      <c r="DK99" s="182">
        <v>1</v>
      </c>
      <c r="DL99" s="182">
        <v>1</v>
      </c>
      <c r="DM99" s="8">
        <v>1</v>
      </c>
      <c r="DN99" s="26">
        <f t="shared" si="78"/>
        <v>1</v>
      </c>
      <c r="DO99" s="199">
        <v>25912949.16</v>
      </c>
      <c r="DP99" s="187">
        <f t="shared" si="93"/>
        <v>0</v>
      </c>
      <c r="DQ99" s="238">
        <v>1</v>
      </c>
      <c r="DR99" s="238" t="e">
        <f t="shared" si="79"/>
        <v>#DIV/0!</v>
      </c>
      <c r="DS99" s="223"/>
      <c r="DT99" s="187"/>
      <c r="DU99" s="238" t="e">
        <f t="shared" si="80"/>
        <v>#DIV/0!</v>
      </c>
      <c r="DV99" s="229"/>
      <c r="DW99" s="187">
        <v>-4.656612873077393E-10</v>
      </c>
      <c r="DX99" s="238">
        <v>1</v>
      </c>
      <c r="DY99" s="238"/>
      <c r="DZ99" s="238"/>
      <c r="EA99" s="238"/>
      <c r="EB99" s="238"/>
      <c r="EC99" s="238"/>
      <c r="ED99" s="187">
        <v>-4.656612873077393E-10</v>
      </c>
      <c r="EE99" s="187">
        <v>-4.656612873077393E-10</v>
      </c>
      <c r="EF99" s="238"/>
      <c r="EG99" s="187">
        <v>-4.656612873077393E-10</v>
      </c>
      <c r="EH99" s="187">
        <v>3088557.924</v>
      </c>
      <c r="EI99" s="187">
        <v>2987861.448</v>
      </c>
      <c r="EJ99" s="238">
        <f t="shared" si="81"/>
        <v>1.0000000000000002</v>
      </c>
      <c r="EK99" s="187">
        <v>-4.656612873077393E-10</v>
      </c>
      <c r="EL99" s="187">
        <v>2469730.392</v>
      </c>
      <c r="EM99" s="26">
        <f>(EL99-EN99)/EL99</f>
        <v>1.0000000000000002</v>
      </c>
      <c r="EN99" s="187">
        <v>-4.656612873077393E-10</v>
      </c>
      <c r="EO99" s="238">
        <f t="shared" si="82"/>
        <v>1</v>
      </c>
      <c r="EP99" s="187">
        <f t="shared" si="74"/>
        <v>-2.3283064365386963E-09</v>
      </c>
      <c r="EQ99" s="187">
        <v>35084817.971999995</v>
      </c>
      <c r="ER99" s="238" t="e">
        <f t="shared" si="73"/>
        <v>#DIV/0!</v>
      </c>
      <c r="ES99" s="238">
        <f t="shared" si="73"/>
        <v>1</v>
      </c>
      <c r="ET99" s="187"/>
      <c r="EU99" s="187">
        <v>2573808.5160000003</v>
      </c>
      <c r="EV99" s="187">
        <v>2566632.804</v>
      </c>
      <c r="EW99" s="238">
        <f t="shared" si="83"/>
        <v>1</v>
      </c>
      <c r="EX99" s="187"/>
      <c r="EY99" s="187">
        <v>3731741.9880000004</v>
      </c>
      <c r="EZ99" s="251">
        <f t="shared" si="75"/>
        <v>1</v>
      </c>
      <c r="FA99" s="187"/>
      <c r="FB99" s="187">
        <v>7346998.44</v>
      </c>
      <c r="FC99" s="238">
        <f>(FB99-FD99)/FB99</f>
        <v>1</v>
      </c>
      <c r="FD99" s="187"/>
      <c r="FE99" s="26">
        <v>1</v>
      </c>
      <c r="FF99" s="26"/>
      <c r="FG99" s="26"/>
      <c r="FH99" s="26">
        <f t="shared" si="76"/>
        <v>1</v>
      </c>
      <c r="FI99" s="187"/>
      <c r="FJ99" s="187">
        <v>4173586.2</v>
      </c>
      <c r="FK99" s="26"/>
      <c r="FL99" s="26"/>
      <c r="FM99" s="26"/>
      <c r="FN99" s="26" t="e">
        <f t="shared" si="97"/>
        <v>#DIV/0!</v>
      </c>
      <c r="FO99" s="187"/>
      <c r="FP99" s="187"/>
      <c r="FQ99" s="26" t="e">
        <f t="shared" si="88"/>
        <v>#DIV/0!</v>
      </c>
      <c r="FR99" s="187">
        <f t="shared" si="77"/>
        <v>0</v>
      </c>
      <c r="FS99" s="187"/>
      <c r="FT99" s="238" t="e">
        <f t="shared" si="84"/>
        <v>#DIV/0!</v>
      </c>
      <c r="FU99" s="187">
        <v>0</v>
      </c>
      <c r="FV99" s="187">
        <v>0</v>
      </c>
      <c r="FW99" s="238"/>
      <c r="FX99" s="238"/>
      <c r="FY99" s="26" t="e">
        <f t="shared" si="95"/>
        <v>#DIV/0!</v>
      </c>
      <c r="FZ99" s="187"/>
      <c r="GA99" s="187">
        <v>0</v>
      </c>
      <c r="GB99" s="187"/>
      <c r="GC99" s="26"/>
      <c r="GD99" s="100"/>
      <c r="GE99" s="100"/>
      <c r="GF99" s="26"/>
      <c r="GG99" s="26"/>
      <c r="GH99" s="26"/>
      <c r="GI99" s="26"/>
      <c r="GJ99" s="26"/>
      <c r="GK99" s="26"/>
      <c r="GL99" s="26"/>
      <c r="GM99" s="100"/>
      <c r="GN99" s="100"/>
      <c r="GO99" s="26" t="e">
        <f t="shared" si="85"/>
        <v>#DIV/0!</v>
      </c>
      <c r="GP99" s="100"/>
      <c r="GQ99" s="187"/>
      <c r="GR99" s="26"/>
      <c r="GS99" s="100"/>
      <c r="GT99" s="100"/>
      <c r="GU99" s="26"/>
      <c r="GV99" s="26"/>
      <c r="GW99" s="291"/>
      <c r="GX99" s="26"/>
      <c r="GY99" s="100"/>
      <c r="GZ99" s="291"/>
      <c r="HA99" s="26"/>
      <c r="HB99" s="100"/>
      <c r="HC99" s="26"/>
      <c r="HD99" s="26"/>
      <c r="HE99" s="26"/>
      <c r="HF99" s="26"/>
      <c r="HG99" s="26"/>
      <c r="HH99" s="26"/>
      <c r="HI99" s="26"/>
      <c r="HJ99" s="26" t="e">
        <f t="shared" si="70"/>
        <v>#DIV/0!</v>
      </c>
      <c r="HK99" s="187"/>
      <c r="HL99" s="187">
        <f t="shared" si="94"/>
        <v>0</v>
      </c>
      <c r="HM99" s="26"/>
      <c r="HN99" s="187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187"/>
      <c r="IA99" s="187"/>
      <c r="IB99" s="187"/>
      <c r="IC99" s="26"/>
      <c r="ID99" s="26"/>
      <c r="IE99" s="187"/>
      <c r="IF99" s="187"/>
      <c r="IG99" s="26"/>
      <c r="IH99" s="26"/>
      <c r="IJ99" s="187"/>
      <c r="IK99" s="26"/>
    </row>
    <row r="100" spans="1:245" ht="14.25" customHeight="1" hidden="1">
      <c r="A100" s="10" t="s">
        <v>95</v>
      </c>
      <c r="B100" s="153"/>
      <c r="C100" s="153" t="s">
        <v>0</v>
      </c>
      <c r="D100" s="1" t="s">
        <v>0</v>
      </c>
      <c r="E100" s="23" t="e">
        <f>(#REF!-C100)/#REF!</f>
        <v>#REF!</v>
      </c>
      <c r="F100" s="25" t="s">
        <v>0</v>
      </c>
      <c r="G100" s="1" t="s">
        <v>0</v>
      </c>
      <c r="H100" s="1" t="s">
        <v>0</v>
      </c>
      <c r="I100" s="1" t="s">
        <v>0</v>
      </c>
      <c r="J100" s="1" t="s">
        <v>0</v>
      </c>
      <c r="K100" s="1" t="s">
        <v>0</v>
      </c>
      <c r="L100" s="1" t="s">
        <v>0</v>
      </c>
      <c r="M100" s="1" t="s">
        <v>0</v>
      </c>
      <c r="N100" s="1" t="s">
        <v>0</v>
      </c>
      <c r="O100" s="1" t="s">
        <v>0</v>
      </c>
      <c r="P100" s="1" t="s">
        <v>0</v>
      </c>
      <c r="Q100" s="1" t="s">
        <v>0</v>
      </c>
      <c r="R100" s="1" t="s">
        <v>0</v>
      </c>
      <c r="S100" s="25" t="s">
        <v>0</v>
      </c>
      <c r="T100" s="1" t="s">
        <v>0</v>
      </c>
      <c r="U100" s="12">
        <v>0</v>
      </c>
      <c r="V100" s="100" t="s">
        <v>0</v>
      </c>
      <c r="W100" s="1" t="s">
        <v>0</v>
      </c>
      <c r="X100" s="1" t="s">
        <v>0</v>
      </c>
      <c r="Y100" s="1" t="s">
        <v>0</v>
      </c>
      <c r="Z100" s="1" t="s">
        <v>0</v>
      </c>
      <c r="AA100" s="12"/>
      <c r="AB100" s="100" t="s">
        <v>0</v>
      </c>
      <c r="AC100" s="1" t="s">
        <v>0</v>
      </c>
      <c r="AD100" s="1" t="s">
        <v>0</v>
      </c>
      <c r="AE100" s="1" t="s">
        <v>0</v>
      </c>
      <c r="AF100" s="1" t="s">
        <v>0</v>
      </c>
      <c r="AG100" s="1" t="e">
        <f t="shared" si="92"/>
        <v>#VALUE!</v>
      </c>
      <c r="AH100" s="1" t="s">
        <v>0</v>
      </c>
      <c r="AI100" s="12"/>
      <c r="AJ100" s="12" t="s">
        <v>0</v>
      </c>
      <c r="AK100" s="1" t="s">
        <v>0</v>
      </c>
      <c r="AL100" s="147" t="s">
        <v>0</v>
      </c>
      <c r="AM100" s="147" t="s">
        <v>0</v>
      </c>
      <c r="AN100" s="1" t="s">
        <v>0</v>
      </c>
      <c r="AO100" s="1" t="s">
        <v>0</v>
      </c>
      <c r="AP100" s="1" t="s">
        <v>0</v>
      </c>
      <c r="AQ100" s="1" t="s">
        <v>0</v>
      </c>
      <c r="AR100" s="1" t="s">
        <v>0</v>
      </c>
      <c r="AS100" s="12"/>
      <c r="AT100" s="12" t="s">
        <v>0</v>
      </c>
      <c r="AU100" s="1" t="s">
        <v>0</v>
      </c>
      <c r="AV100" s="1" t="s">
        <v>0</v>
      </c>
      <c r="AW100" s="12"/>
      <c r="AX100" s="12" t="e">
        <f t="shared" si="96"/>
        <v>#VALUE!</v>
      </c>
      <c r="AY100" s="23" t="s">
        <v>0</v>
      </c>
      <c r="AZ100" s="1" t="s">
        <v>0</v>
      </c>
      <c r="BA100" s="12"/>
      <c r="BB100" s="12" t="s">
        <v>0</v>
      </c>
      <c r="BC100" s="1" t="e">
        <f t="shared" si="89"/>
        <v>#VALUE!</v>
      </c>
      <c r="BD100" s="1" t="s">
        <v>0</v>
      </c>
      <c r="BE100" s="147" t="s">
        <v>0</v>
      </c>
      <c r="BF100" s="1" t="s">
        <v>0</v>
      </c>
      <c r="BG100" s="1" t="s">
        <v>0</v>
      </c>
      <c r="BH100" s="1" t="s">
        <v>0</v>
      </c>
      <c r="BI100" s="147" t="s">
        <v>0</v>
      </c>
      <c r="BJ100" s="1" t="s">
        <v>0</v>
      </c>
      <c r="BK100" s="1" t="s">
        <v>0</v>
      </c>
      <c r="BL100" s="1" t="s">
        <v>0</v>
      </c>
      <c r="BM100" s="1">
        <v>1</v>
      </c>
      <c r="BN100" s="1">
        <v>1</v>
      </c>
      <c r="BO100" s="1">
        <v>0.9999999409830619</v>
      </c>
      <c r="BP100" s="12">
        <v>67777.15199999999</v>
      </c>
      <c r="BQ100" s="12" t="s">
        <v>0</v>
      </c>
      <c r="BR100" s="23" t="s">
        <v>0</v>
      </c>
      <c r="BS100" s="1">
        <v>1</v>
      </c>
      <c r="BT100" s="1">
        <v>1</v>
      </c>
      <c r="BU100" s="1">
        <v>1</v>
      </c>
      <c r="BV100" s="1">
        <v>1</v>
      </c>
      <c r="BW100" s="1">
        <v>1</v>
      </c>
      <c r="BX100" s="1">
        <v>1</v>
      </c>
      <c r="BY100" s="1">
        <v>1</v>
      </c>
      <c r="BZ100" s="1">
        <v>1</v>
      </c>
      <c r="CA100" s="1">
        <v>1</v>
      </c>
      <c r="CB100" s="12" t="e">
        <f>#REF!+C100+AX100+BQ100</f>
        <v>#REF!</v>
      </c>
      <c r="CC100" s="1">
        <v>1</v>
      </c>
      <c r="CD100" s="1">
        <v>1</v>
      </c>
      <c r="CE100" s="148">
        <v>1</v>
      </c>
      <c r="CF100" s="23">
        <v>1</v>
      </c>
      <c r="CG100" s="100"/>
      <c r="CH100" s="100"/>
      <c r="CI100" s="8">
        <v>1</v>
      </c>
      <c r="CJ100" s="8">
        <v>1</v>
      </c>
      <c r="CK100" s="8">
        <v>1</v>
      </c>
      <c r="CL100" s="8">
        <v>1</v>
      </c>
      <c r="CM100" s="8">
        <v>1</v>
      </c>
      <c r="CN100" s="8">
        <v>1</v>
      </c>
      <c r="CO100" s="8">
        <v>1</v>
      </c>
      <c r="CP100" s="8">
        <v>1</v>
      </c>
      <c r="CQ100" s="8" t="s">
        <v>0</v>
      </c>
      <c r="CR100" s="8" t="s">
        <v>0</v>
      </c>
      <c r="CS100" s="8" t="s">
        <v>0</v>
      </c>
      <c r="CT100" s="8" t="s">
        <v>0</v>
      </c>
      <c r="CU100" s="176">
        <v>690620.112</v>
      </c>
      <c r="CV100" s="26">
        <f t="shared" si="86"/>
        <v>1</v>
      </c>
      <c r="CW100" s="182">
        <v>1</v>
      </c>
      <c r="CX100" s="182">
        <v>1</v>
      </c>
      <c r="CY100" s="182">
        <f t="shared" si="87"/>
        <v>1</v>
      </c>
      <c r="CZ100" s="187">
        <v>151003.764</v>
      </c>
      <c r="DA100" s="187">
        <v>0</v>
      </c>
      <c r="DB100" s="187">
        <v>298511.376</v>
      </c>
      <c r="DC100" s="8">
        <v>1.0000000133998244</v>
      </c>
      <c r="DD100" s="100">
        <v>151003.764</v>
      </c>
      <c r="DE100" s="100">
        <v>0</v>
      </c>
      <c r="DF100" s="182">
        <v>1</v>
      </c>
      <c r="DG100" s="182">
        <v>1</v>
      </c>
      <c r="DH100" s="182">
        <v>1</v>
      </c>
      <c r="DI100" s="182">
        <v>1</v>
      </c>
      <c r="DJ100" s="182">
        <v>1</v>
      </c>
      <c r="DK100" s="182">
        <v>1</v>
      </c>
      <c r="DL100" s="182">
        <v>1</v>
      </c>
      <c r="DM100" s="8">
        <v>1</v>
      </c>
      <c r="DN100" s="26">
        <f t="shared" si="78"/>
        <v>1</v>
      </c>
      <c r="DO100" s="199">
        <v>1601432.052</v>
      </c>
      <c r="DP100" s="187">
        <f t="shared" si="93"/>
        <v>0</v>
      </c>
      <c r="DQ100" s="238">
        <v>1</v>
      </c>
      <c r="DR100" s="238" t="e">
        <f t="shared" si="79"/>
        <v>#DIV/0!</v>
      </c>
      <c r="DS100" s="223"/>
      <c r="DT100" s="187"/>
      <c r="DU100" s="238" t="e">
        <f t="shared" si="80"/>
        <v>#DIV/0!</v>
      </c>
      <c r="DV100" s="229"/>
      <c r="DW100" s="187">
        <v>0</v>
      </c>
      <c r="DX100" s="238">
        <v>1</v>
      </c>
      <c r="DY100" s="238"/>
      <c r="DZ100" s="238"/>
      <c r="EA100" s="238"/>
      <c r="EB100" s="238"/>
      <c r="EC100" s="238"/>
      <c r="ED100" s="187">
        <v>0</v>
      </c>
      <c r="EE100" s="187">
        <v>0</v>
      </c>
      <c r="EF100" s="238"/>
      <c r="EG100" s="187">
        <v>0</v>
      </c>
      <c r="EH100" s="187">
        <v>418192.176</v>
      </c>
      <c r="EI100" s="187">
        <v>252930.24</v>
      </c>
      <c r="EJ100" s="238">
        <f t="shared" si="81"/>
        <v>1</v>
      </c>
      <c r="EK100" s="187">
        <v>0</v>
      </c>
      <c r="EL100" s="187">
        <v>110880.96</v>
      </c>
      <c r="EM100" s="26">
        <f>(EL100-EN100)/EL100</f>
        <v>1</v>
      </c>
      <c r="EN100" s="187">
        <v>0</v>
      </c>
      <c r="EO100" s="238">
        <f t="shared" si="82"/>
        <v>1</v>
      </c>
      <c r="EP100" s="187">
        <f t="shared" si="74"/>
        <v>0</v>
      </c>
      <c r="EQ100" s="187">
        <v>2134740.084</v>
      </c>
      <c r="ER100" s="238" t="e">
        <f t="shared" si="73"/>
        <v>#DIV/0!</v>
      </c>
      <c r="ES100" s="238">
        <f t="shared" si="73"/>
        <v>1</v>
      </c>
      <c r="ET100" s="187"/>
      <c r="EU100" s="187">
        <v>100266.072</v>
      </c>
      <c r="EV100" s="187">
        <v>126621.324</v>
      </c>
      <c r="EW100" s="238">
        <f t="shared" si="83"/>
        <v>1</v>
      </c>
      <c r="EX100" s="187"/>
      <c r="EY100" s="187">
        <v>197203.86</v>
      </c>
      <c r="EZ100" s="251">
        <f t="shared" si="75"/>
        <v>1</v>
      </c>
      <c r="FA100" s="187"/>
      <c r="FB100" s="187">
        <v>293294.448</v>
      </c>
      <c r="FC100" s="238">
        <f>(FB100-FD100)/FB100</f>
        <v>1</v>
      </c>
      <c r="FD100" s="187"/>
      <c r="FE100" s="26">
        <v>1</v>
      </c>
      <c r="FF100" s="26"/>
      <c r="FG100" s="26"/>
      <c r="FH100" s="26">
        <f t="shared" si="76"/>
        <v>1</v>
      </c>
      <c r="FI100" s="187"/>
      <c r="FJ100" s="187">
        <v>13964.496</v>
      </c>
      <c r="FK100" s="26"/>
      <c r="FL100" s="26"/>
      <c r="FM100" s="26"/>
      <c r="FN100" s="26" t="e">
        <f t="shared" si="97"/>
        <v>#DIV/0!</v>
      </c>
      <c r="FO100" s="187"/>
      <c r="FP100" s="187"/>
      <c r="FQ100" s="26" t="e">
        <f t="shared" si="88"/>
        <v>#DIV/0!</v>
      </c>
      <c r="FR100" s="187">
        <f t="shared" si="77"/>
        <v>0</v>
      </c>
      <c r="FS100" s="187"/>
      <c r="FT100" s="238" t="e">
        <f t="shared" si="84"/>
        <v>#DIV/0!</v>
      </c>
      <c r="FU100" s="187">
        <v>0</v>
      </c>
      <c r="FV100" s="187">
        <v>0</v>
      </c>
      <c r="FW100" s="238"/>
      <c r="FX100" s="238"/>
      <c r="FY100" s="26" t="e">
        <f t="shared" si="95"/>
        <v>#DIV/0!</v>
      </c>
      <c r="FZ100" s="187"/>
      <c r="GA100" s="187">
        <v>0</v>
      </c>
      <c r="GB100" s="187"/>
      <c r="GC100" s="26"/>
      <c r="GD100" s="100"/>
      <c r="GE100" s="100"/>
      <c r="GF100" s="26"/>
      <c r="GG100" s="26"/>
      <c r="GH100" s="26"/>
      <c r="GI100" s="26"/>
      <c r="GJ100" s="26"/>
      <c r="GK100" s="26"/>
      <c r="GL100" s="26"/>
      <c r="GM100" s="100"/>
      <c r="GN100" s="100"/>
      <c r="GO100" s="26" t="e">
        <f t="shared" si="85"/>
        <v>#DIV/0!</v>
      </c>
      <c r="GP100" s="100"/>
      <c r="GQ100" s="187"/>
      <c r="GR100" s="26"/>
      <c r="GS100" s="100"/>
      <c r="GT100" s="100"/>
      <c r="GU100" s="26"/>
      <c r="GV100" s="26"/>
      <c r="GW100" s="291"/>
      <c r="GX100" s="26"/>
      <c r="GY100" s="100"/>
      <c r="GZ100" s="291"/>
      <c r="HA100" s="26"/>
      <c r="HB100" s="100"/>
      <c r="HC100" s="26"/>
      <c r="HD100" s="26"/>
      <c r="HE100" s="26"/>
      <c r="HF100" s="26"/>
      <c r="HG100" s="26"/>
      <c r="HH100" s="26"/>
      <c r="HI100" s="26"/>
      <c r="HJ100" s="26" t="e">
        <f t="shared" si="70"/>
        <v>#DIV/0!</v>
      </c>
      <c r="HK100" s="187"/>
      <c r="HL100" s="187">
        <f t="shared" si="94"/>
        <v>0</v>
      </c>
      <c r="HM100" s="26"/>
      <c r="HN100" s="187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187"/>
      <c r="IA100" s="187"/>
      <c r="IB100" s="187"/>
      <c r="IC100" s="26"/>
      <c r="ID100" s="26"/>
      <c r="IE100" s="187"/>
      <c r="IF100" s="187"/>
      <c r="IG100" s="26"/>
      <c r="IH100" s="26"/>
      <c r="IJ100" s="187"/>
      <c r="IK100" s="26"/>
    </row>
    <row r="101" spans="1:245" ht="14.25" customHeight="1" hidden="1">
      <c r="A101" s="33" t="s">
        <v>97</v>
      </c>
      <c r="B101" s="153"/>
      <c r="C101" s="153" t="s">
        <v>0</v>
      </c>
      <c r="D101" s="1" t="s">
        <v>0</v>
      </c>
      <c r="E101" s="23" t="e">
        <f>(#REF!-C101)/#REF!</f>
        <v>#REF!</v>
      </c>
      <c r="F101" s="25" t="s">
        <v>0</v>
      </c>
      <c r="G101" s="1" t="s">
        <v>0</v>
      </c>
      <c r="H101" s="1" t="s">
        <v>0</v>
      </c>
      <c r="I101" s="1" t="s">
        <v>0</v>
      </c>
      <c r="J101" s="1" t="s">
        <v>0</v>
      </c>
      <c r="K101" s="1" t="s">
        <v>0</v>
      </c>
      <c r="L101" s="1" t="s">
        <v>0</v>
      </c>
      <c r="M101" s="1" t="s">
        <v>0</v>
      </c>
      <c r="N101" s="1" t="s">
        <v>0</v>
      </c>
      <c r="O101" s="1" t="s">
        <v>0</v>
      </c>
      <c r="P101" s="1" t="s">
        <v>0</v>
      </c>
      <c r="Q101" s="1" t="s">
        <v>0</v>
      </c>
      <c r="R101" s="1" t="s">
        <v>0</v>
      </c>
      <c r="S101" s="25" t="s">
        <v>0</v>
      </c>
      <c r="T101" s="1" t="s">
        <v>0</v>
      </c>
      <c r="U101" s="12">
        <v>0</v>
      </c>
      <c r="V101" s="100" t="s">
        <v>0</v>
      </c>
      <c r="W101" s="1" t="s">
        <v>0</v>
      </c>
      <c r="X101" s="1" t="s">
        <v>0</v>
      </c>
      <c r="Y101" s="1" t="s">
        <v>0</v>
      </c>
      <c r="Z101" s="1" t="s">
        <v>0</v>
      </c>
      <c r="AA101" s="12"/>
      <c r="AB101" s="100" t="s">
        <v>0</v>
      </c>
      <c r="AC101" s="1" t="s">
        <v>0</v>
      </c>
      <c r="AD101" s="1" t="s">
        <v>0</v>
      </c>
      <c r="AE101" s="1" t="s">
        <v>0</v>
      </c>
      <c r="AF101" s="1" t="s">
        <v>0</v>
      </c>
      <c r="AG101" s="1" t="e">
        <f t="shared" si="92"/>
        <v>#VALUE!</v>
      </c>
      <c r="AH101" s="1" t="s">
        <v>0</v>
      </c>
      <c r="AI101" s="12"/>
      <c r="AJ101" s="12" t="s">
        <v>0</v>
      </c>
      <c r="AK101" s="1" t="s">
        <v>0</v>
      </c>
      <c r="AL101" s="147" t="s">
        <v>0</v>
      </c>
      <c r="AM101" s="147" t="s">
        <v>0</v>
      </c>
      <c r="AN101" s="1" t="s">
        <v>0</v>
      </c>
      <c r="AO101" s="1" t="s">
        <v>0</v>
      </c>
      <c r="AP101" s="1" t="s">
        <v>0</v>
      </c>
      <c r="AQ101" s="1" t="s">
        <v>0</v>
      </c>
      <c r="AR101" s="1" t="s">
        <v>0</v>
      </c>
      <c r="AS101" s="12"/>
      <c r="AT101" s="12" t="s">
        <v>0</v>
      </c>
      <c r="AU101" s="1" t="s">
        <v>0</v>
      </c>
      <c r="AV101" s="1" t="s">
        <v>0</v>
      </c>
      <c r="AW101" s="12"/>
      <c r="AX101" s="12" t="e">
        <f t="shared" si="96"/>
        <v>#VALUE!</v>
      </c>
      <c r="AY101" s="23" t="s">
        <v>0</v>
      </c>
      <c r="AZ101" s="1" t="s">
        <v>0</v>
      </c>
      <c r="BA101" s="12"/>
      <c r="BB101" s="12" t="s">
        <v>0</v>
      </c>
      <c r="BC101" s="1" t="e">
        <f t="shared" si="89"/>
        <v>#VALUE!</v>
      </c>
      <c r="BD101" s="1" t="s">
        <v>0</v>
      </c>
      <c r="BE101" s="147" t="s">
        <v>0</v>
      </c>
      <c r="BF101" s="1" t="s">
        <v>0</v>
      </c>
      <c r="BG101" s="1" t="s">
        <v>0</v>
      </c>
      <c r="BH101" s="1" t="s">
        <v>0</v>
      </c>
      <c r="BI101" s="147" t="s">
        <v>0</v>
      </c>
      <c r="BJ101" s="1" t="s">
        <v>0</v>
      </c>
      <c r="BK101" s="1" t="s">
        <v>0</v>
      </c>
      <c r="BL101" s="1" t="s">
        <v>0</v>
      </c>
      <c r="BM101" s="1" t="s">
        <v>0</v>
      </c>
      <c r="BN101" s="1">
        <v>1</v>
      </c>
      <c r="BO101" s="1">
        <v>1</v>
      </c>
      <c r="BP101" s="12">
        <v>277871.784</v>
      </c>
      <c r="BQ101" s="12" t="s">
        <v>0</v>
      </c>
      <c r="BR101" s="23" t="s">
        <v>0</v>
      </c>
      <c r="BS101" s="1">
        <v>1</v>
      </c>
      <c r="BT101" s="1">
        <v>1</v>
      </c>
      <c r="BU101" s="1">
        <v>1</v>
      </c>
      <c r="BV101" s="1">
        <v>1</v>
      </c>
      <c r="BW101" s="1">
        <v>1</v>
      </c>
      <c r="BX101" s="1">
        <v>1</v>
      </c>
      <c r="BY101" s="1">
        <v>1</v>
      </c>
      <c r="BZ101" s="1">
        <v>1</v>
      </c>
      <c r="CA101" s="1">
        <v>1</v>
      </c>
      <c r="CB101" s="12" t="e">
        <f>#REF!+C101+AX101+BQ101</f>
        <v>#REF!</v>
      </c>
      <c r="CC101" s="1">
        <v>1</v>
      </c>
      <c r="CD101" s="1">
        <v>1</v>
      </c>
      <c r="CE101" s="148">
        <v>1</v>
      </c>
      <c r="CF101" s="23">
        <v>1</v>
      </c>
      <c r="CG101" s="100"/>
      <c r="CH101" s="100"/>
      <c r="CI101" s="8">
        <v>1</v>
      </c>
      <c r="CJ101" s="8">
        <v>1</v>
      </c>
      <c r="CK101" s="8">
        <v>1</v>
      </c>
      <c r="CL101" s="8">
        <v>1</v>
      </c>
      <c r="CM101" s="8">
        <v>1</v>
      </c>
      <c r="CN101" s="8">
        <v>1</v>
      </c>
      <c r="CO101" s="8">
        <v>1</v>
      </c>
      <c r="CP101" s="8" t="s">
        <v>0</v>
      </c>
      <c r="CQ101" s="8">
        <v>1</v>
      </c>
      <c r="CR101" s="8">
        <v>1</v>
      </c>
      <c r="CS101" s="8">
        <v>1</v>
      </c>
      <c r="CT101" s="8">
        <v>1</v>
      </c>
      <c r="CU101" s="176">
        <v>2249660.664</v>
      </c>
      <c r="CV101" s="26">
        <f t="shared" si="86"/>
        <v>1</v>
      </c>
      <c r="CW101" s="182">
        <v>1</v>
      </c>
      <c r="CX101" s="182">
        <v>1</v>
      </c>
      <c r="CY101" s="182">
        <f t="shared" si="87"/>
        <v>1</v>
      </c>
      <c r="CZ101" s="187">
        <v>237317.904</v>
      </c>
      <c r="DA101" s="187">
        <v>0</v>
      </c>
      <c r="DB101" s="187">
        <v>78121.22399999999</v>
      </c>
      <c r="DC101" s="8">
        <v>0.9999999487975254</v>
      </c>
      <c r="DD101" s="100">
        <v>237317.904</v>
      </c>
      <c r="DE101" s="100">
        <v>0</v>
      </c>
      <c r="DF101" s="182">
        <v>1</v>
      </c>
      <c r="DG101" s="182">
        <v>1</v>
      </c>
      <c r="DH101" s="182">
        <v>1</v>
      </c>
      <c r="DI101" s="182">
        <v>1</v>
      </c>
      <c r="DJ101" s="182">
        <v>1</v>
      </c>
      <c r="DK101" s="182">
        <v>1</v>
      </c>
      <c r="DL101" s="182">
        <v>1</v>
      </c>
      <c r="DM101" s="8">
        <v>1</v>
      </c>
      <c r="DN101" s="26">
        <f t="shared" si="78"/>
        <v>1</v>
      </c>
      <c r="DO101" s="199">
        <v>3127550.8559999997</v>
      </c>
      <c r="DP101" s="187">
        <f t="shared" si="93"/>
        <v>0</v>
      </c>
      <c r="DQ101" s="238">
        <v>1</v>
      </c>
      <c r="DR101" s="238" t="e">
        <f t="shared" si="79"/>
        <v>#DIV/0!</v>
      </c>
      <c r="DS101" s="223"/>
      <c r="DT101" s="187"/>
      <c r="DU101" s="238" t="e">
        <f t="shared" si="80"/>
        <v>#DIV/0!</v>
      </c>
      <c r="DV101" s="229"/>
      <c r="DW101" s="187">
        <v>-5.820766091346741E-11</v>
      </c>
      <c r="DX101" s="238">
        <v>1</v>
      </c>
      <c r="DY101" s="238"/>
      <c r="DZ101" s="238"/>
      <c r="EA101" s="238"/>
      <c r="EB101" s="238"/>
      <c r="EC101" s="238"/>
      <c r="ED101" s="187">
        <v>-5.820766091346741E-11</v>
      </c>
      <c r="EE101" s="187">
        <v>-5.820766091346741E-11</v>
      </c>
      <c r="EF101" s="238"/>
      <c r="EG101" s="187">
        <v>-5.820766091346741E-11</v>
      </c>
      <c r="EH101" s="187">
        <v>526135.044</v>
      </c>
      <c r="EI101" s="187">
        <v>545287.512</v>
      </c>
      <c r="EJ101" s="238">
        <f t="shared" si="81"/>
        <v>1.0000000000000002</v>
      </c>
      <c r="EK101" s="187">
        <v>-5.820766091346741E-11</v>
      </c>
      <c r="EL101" s="187">
        <v>498662.388</v>
      </c>
      <c r="EM101" s="26">
        <f>(EL101-EN101)/EL101</f>
        <v>1.0000000000000002</v>
      </c>
      <c r="EN101" s="187">
        <v>-5.820766091346741E-11</v>
      </c>
      <c r="EO101" s="238">
        <f t="shared" si="82"/>
        <v>1</v>
      </c>
      <c r="EP101" s="187">
        <f t="shared" si="74"/>
        <v>-2.9103830456733704E-10</v>
      </c>
      <c r="EQ101" s="187">
        <v>5010267.804</v>
      </c>
      <c r="ER101" s="238" t="e">
        <f t="shared" si="73"/>
        <v>#DIV/0!</v>
      </c>
      <c r="ES101" s="238">
        <f t="shared" si="73"/>
        <v>1</v>
      </c>
      <c r="ET101" s="187"/>
      <c r="EU101" s="187">
        <v>565709.196</v>
      </c>
      <c r="EV101" s="187">
        <v>434511.84</v>
      </c>
      <c r="EW101" s="238">
        <f t="shared" si="83"/>
        <v>1</v>
      </c>
      <c r="EX101" s="187"/>
      <c r="EY101" s="187">
        <v>611371.536</v>
      </c>
      <c r="EZ101" s="251">
        <f t="shared" si="75"/>
        <v>1</v>
      </c>
      <c r="FA101" s="187"/>
      <c r="FB101" s="187">
        <v>844028.7119999999</v>
      </c>
      <c r="FC101" s="238">
        <f>(FB101-FD101)/FB101</f>
        <v>1</v>
      </c>
      <c r="FD101" s="187"/>
      <c r="FE101" s="26" t="s">
        <v>0</v>
      </c>
      <c r="FF101" s="26"/>
      <c r="FG101" s="26"/>
      <c r="FH101" s="26">
        <f t="shared" si="76"/>
        <v>1</v>
      </c>
      <c r="FI101" s="187"/>
      <c r="FJ101" s="187">
        <v>201077.4</v>
      </c>
      <c r="FK101" s="26"/>
      <c r="FL101" s="26"/>
      <c r="FM101" s="26"/>
      <c r="FN101" s="26" t="e">
        <f t="shared" si="97"/>
        <v>#DIV/0!</v>
      </c>
      <c r="FO101" s="187"/>
      <c r="FP101" s="187"/>
      <c r="FQ101" s="26" t="e">
        <f t="shared" si="88"/>
        <v>#DIV/0!</v>
      </c>
      <c r="FR101" s="187">
        <f t="shared" si="77"/>
        <v>0</v>
      </c>
      <c r="FS101" s="187"/>
      <c r="FT101" s="238" t="e">
        <f t="shared" si="84"/>
        <v>#DIV/0!</v>
      </c>
      <c r="FU101" s="187">
        <v>0</v>
      </c>
      <c r="FV101" s="187">
        <v>0</v>
      </c>
      <c r="FW101" s="238"/>
      <c r="FX101" s="238"/>
      <c r="FY101" s="26" t="e">
        <f t="shared" si="95"/>
        <v>#DIV/0!</v>
      </c>
      <c r="FZ101" s="187"/>
      <c r="GA101" s="187">
        <v>0</v>
      </c>
      <c r="GB101" s="187"/>
      <c r="GC101" s="26"/>
      <c r="GD101" s="100"/>
      <c r="GE101" s="100"/>
      <c r="GF101" s="26"/>
      <c r="GG101" s="26"/>
      <c r="GH101" s="26"/>
      <c r="GI101" s="26"/>
      <c r="GJ101" s="26"/>
      <c r="GK101" s="26"/>
      <c r="GL101" s="26"/>
      <c r="GM101" s="100"/>
      <c r="GN101" s="100"/>
      <c r="GO101" s="26" t="e">
        <f t="shared" si="85"/>
        <v>#DIV/0!</v>
      </c>
      <c r="GP101" s="100"/>
      <c r="GQ101" s="187"/>
      <c r="GR101" s="26"/>
      <c r="GS101" s="100"/>
      <c r="GT101" s="100"/>
      <c r="GU101" s="26"/>
      <c r="GV101" s="26"/>
      <c r="GW101" s="291"/>
      <c r="GX101" s="26"/>
      <c r="GY101" s="100"/>
      <c r="GZ101" s="291"/>
      <c r="HA101" s="26"/>
      <c r="HB101" s="100"/>
      <c r="HC101" s="26"/>
      <c r="HD101" s="26"/>
      <c r="HE101" s="26"/>
      <c r="HF101" s="26"/>
      <c r="HG101" s="26"/>
      <c r="HH101" s="26"/>
      <c r="HI101" s="26"/>
      <c r="HJ101" s="26" t="e">
        <f t="shared" si="70"/>
        <v>#DIV/0!</v>
      </c>
      <c r="HK101" s="187"/>
      <c r="HL101" s="187">
        <f t="shared" si="94"/>
        <v>0</v>
      </c>
      <c r="HM101" s="26"/>
      <c r="HN101" s="187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187"/>
      <c r="IA101" s="187"/>
      <c r="IB101" s="187"/>
      <c r="IC101" s="26"/>
      <c r="ID101" s="26"/>
      <c r="IE101" s="187"/>
      <c r="IF101" s="187"/>
      <c r="IG101" s="26"/>
      <c r="IH101" s="26"/>
      <c r="IJ101" s="187"/>
      <c r="IK101" s="26"/>
    </row>
    <row r="102" spans="1:245" ht="14.25" customHeight="1" hidden="1">
      <c r="A102" s="33" t="s">
        <v>98</v>
      </c>
      <c r="B102" s="153"/>
      <c r="C102" s="153" t="s">
        <v>0</v>
      </c>
      <c r="D102" s="1"/>
      <c r="E102" s="23" t="e">
        <f>(#REF!-C102)/#REF!</f>
        <v>#REF!</v>
      </c>
      <c r="F102" s="25" t="s"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5" t="s">
        <v>0</v>
      </c>
      <c r="T102" s="1" t="s">
        <v>0</v>
      </c>
      <c r="U102" s="12">
        <v>0</v>
      </c>
      <c r="V102" s="100" t="s">
        <v>0</v>
      </c>
      <c r="W102" s="1" t="s">
        <v>0</v>
      </c>
      <c r="X102" s="1" t="s">
        <v>0</v>
      </c>
      <c r="Y102" s="1"/>
      <c r="Z102" s="1" t="s">
        <v>0</v>
      </c>
      <c r="AA102" s="12"/>
      <c r="AB102" s="100" t="s">
        <v>0</v>
      </c>
      <c r="AC102" s="1"/>
      <c r="AD102" s="1"/>
      <c r="AE102" s="1"/>
      <c r="AF102" s="1"/>
      <c r="AG102" s="1" t="e">
        <f t="shared" si="92"/>
        <v>#VALUE!</v>
      </c>
      <c r="AH102" s="1" t="s">
        <v>0</v>
      </c>
      <c r="AI102" s="12"/>
      <c r="AJ102" s="12" t="s">
        <v>0</v>
      </c>
      <c r="AK102" s="1"/>
      <c r="AL102" s="147"/>
      <c r="AM102" s="147"/>
      <c r="AN102" s="1"/>
      <c r="AO102" s="1"/>
      <c r="AP102" s="1" t="s">
        <v>0</v>
      </c>
      <c r="AQ102" s="1" t="s">
        <v>0</v>
      </c>
      <c r="AR102" s="1" t="s">
        <v>0</v>
      </c>
      <c r="AS102" s="12"/>
      <c r="AT102" s="12" t="s">
        <v>0</v>
      </c>
      <c r="AU102" s="1" t="s">
        <v>0</v>
      </c>
      <c r="AV102" s="1" t="s">
        <v>0</v>
      </c>
      <c r="AW102" s="12"/>
      <c r="AX102" s="12" t="e">
        <f t="shared" si="96"/>
        <v>#VALUE!</v>
      </c>
      <c r="AY102" s="23" t="s">
        <v>0</v>
      </c>
      <c r="AZ102" s="1" t="s">
        <v>0</v>
      </c>
      <c r="BA102" s="12"/>
      <c r="BB102" s="12" t="s">
        <v>0</v>
      </c>
      <c r="BC102" s="1" t="e">
        <f t="shared" si="89"/>
        <v>#VALUE!</v>
      </c>
      <c r="BD102" s="1" t="s">
        <v>0</v>
      </c>
      <c r="BE102" s="147" t="s">
        <v>0</v>
      </c>
      <c r="BF102" s="1" t="s">
        <v>0</v>
      </c>
      <c r="BG102" s="1" t="s">
        <v>0</v>
      </c>
      <c r="BH102" s="1" t="s">
        <v>0</v>
      </c>
      <c r="BI102" s="147" t="s">
        <v>0</v>
      </c>
      <c r="BJ102" s="1" t="s">
        <v>0</v>
      </c>
      <c r="BK102" s="1" t="s">
        <v>0</v>
      </c>
      <c r="BL102" s="1" t="s">
        <v>0</v>
      </c>
      <c r="BM102" s="1" t="s">
        <v>0</v>
      </c>
      <c r="BN102" s="1" t="s">
        <v>0</v>
      </c>
      <c r="BO102" s="1" t="s">
        <v>0</v>
      </c>
      <c r="BP102" s="12"/>
      <c r="BQ102" s="12" t="s">
        <v>0</v>
      </c>
      <c r="BR102" s="23" t="s">
        <v>0</v>
      </c>
      <c r="BS102" s="1">
        <v>1</v>
      </c>
      <c r="BT102" s="1">
        <v>1</v>
      </c>
      <c r="BU102" s="1">
        <v>1</v>
      </c>
      <c r="BV102" s="1">
        <v>1</v>
      </c>
      <c r="BW102" s="1">
        <v>1</v>
      </c>
      <c r="BX102" s="1">
        <v>1</v>
      </c>
      <c r="BY102" s="1">
        <v>1</v>
      </c>
      <c r="BZ102" s="1">
        <v>1</v>
      </c>
      <c r="CA102" s="1">
        <v>1</v>
      </c>
      <c r="CB102" s="12" t="e">
        <f>#REF!+C102+AX102+BQ102</f>
        <v>#REF!</v>
      </c>
      <c r="CC102" s="1">
        <v>1</v>
      </c>
      <c r="CD102" s="1">
        <v>1</v>
      </c>
      <c r="CE102" s="148">
        <v>1</v>
      </c>
      <c r="CF102" s="23">
        <v>1</v>
      </c>
      <c r="CG102" s="100"/>
      <c r="CH102" s="100"/>
      <c r="CI102" s="8">
        <v>1</v>
      </c>
      <c r="CJ102" s="8">
        <v>1</v>
      </c>
      <c r="CK102" s="8">
        <v>1</v>
      </c>
      <c r="CL102" s="8">
        <v>1</v>
      </c>
      <c r="CM102" s="8">
        <v>1</v>
      </c>
      <c r="CN102" s="8">
        <v>1</v>
      </c>
      <c r="CO102" s="8">
        <v>1</v>
      </c>
      <c r="CP102" s="8">
        <v>1</v>
      </c>
      <c r="CQ102" s="8">
        <v>1</v>
      </c>
      <c r="CR102" s="8">
        <v>1</v>
      </c>
      <c r="CS102" s="8">
        <v>1</v>
      </c>
      <c r="CT102" s="8">
        <v>1</v>
      </c>
      <c r="CU102" s="176">
        <v>30685557.299999997</v>
      </c>
      <c r="CV102" s="26">
        <f t="shared" si="86"/>
        <v>1</v>
      </c>
      <c r="CW102" s="182">
        <v>1</v>
      </c>
      <c r="CX102" s="182">
        <v>1</v>
      </c>
      <c r="CY102" s="182">
        <f t="shared" si="87"/>
        <v>1</v>
      </c>
      <c r="CZ102" s="187">
        <v>3851666.592</v>
      </c>
      <c r="DA102" s="187">
        <v>0</v>
      </c>
      <c r="DB102" s="187">
        <v>0</v>
      </c>
      <c r="DC102" s="8" t="s">
        <v>0</v>
      </c>
      <c r="DD102" s="100">
        <v>3851666.592</v>
      </c>
      <c r="DE102" s="100">
        <v>0</v>
      </c>
      <c r="DF102" s="182" t="s">
        <v>0</v>
      </c>
      <c r="DG102" s="182" t="s">
        <v>0</v>
      </c>
      <c r="DH102" s="182" t="s">
        <v>0</v>
      </c>
      <c r="DI102" s="182" t="s">
        <v>0</v>
      </c>
      <c r="DJ102" s="182" t="s">
        <v>0</v>
      </c>
      <c r="DK102" s="182" t="s">
        <v>0</v>
      </c>
      <c r="DL102" s="182" t="s">
        <v>0</v>
      </c>
      <c r="DM102" s="8" t="s">
        <v>0</v>
      </c>
      <c r="DN102" s="26">
        <f t="shared" si="78"/>
        <v>1</v>
      </c>
      <c r="DO102" s="199">
        <v>16370419.224</v>
      </c>
      <c r="DP102" s="187">
        <f t="shared" si="93"/>
        <v>0</v>
      </c>
      <c r="DQ102" s="238" t="s">
        <v>0</v>
      </c>
      <c r="DR102" s="238" t="e">
        <f t="shared" si="79"/>
        <v>#DIV/0!</v>
      </c>
      <c r="DS102" s="223"/>
      <c r="DT102" s="187"/>
      <c r="DU102" s="238" t="e">
        <f t="shared" si="80"/>
        <v>#DIV/0!</v>
      </c>
      <c r="DV102" s="229"/>
      <c r="DW102" s="187">
        <v>0</v>
      </c>
      <c r="DX102" s="238" t="s">
        <v>0</v>
      </c>
      <c r="DY102" s="238"/>
      <c r="DZ102" s="238"/>
      <c r="EA102" s="238"/>
      <c r="EB102" s="238"/>
      <c r="EC102" s="238"/>
      <c r="ED102" s="187">
        <v>0</v>
      </c>
      <c r="EE102" s="187">
        <v>0</v>
      </c>
      <c r="EF102" s="238"/>
      <c r="EG102" s="187">
        <v>0</v>
      </c>
      <c r="EH102" s="187">
        <v>0</v>
      </c>
      <c r="EI102" s="187"/>
      <c r="EJ102" s="238"/>
      <c r="EK102" s="187">
        <v>0</v>
      </c>
      <c r="EL102" s="187">
        <v>0</v>
      </c>
      <c r="EM102" s="26"/>
      <c r="EN102" s="187">
        <v>0</v>
      </c>
      <c r="EO102" s="238">
        <f t="shared" si="82"/>
        <v>1</v>
      </c>
      <c r="EP102" s="187">
        <f t="shared" si="74"/>
        <v>0</v>
      </c>
      <c r="EQ102" s="187">
        <v>25976035.668</v>
      </c>
      <c r="ER102" s="238" t="e">
        <f t="shared" si="73"/>
        <v>#DIV/0!</v>
      </c>
      <c r="ES102" s="238" t="e">
        <f t="shared" si="73"/>
        <v>#DIV/0!</v>
      </c>
      <c r="ET102" s="187"/>
      <c r="EU102" s="187">
        <v>0</v>
      </c>
      <c r="EV102" s="187">
        <v>0</v>
      </c>
      <c r="EW102" s="238"/>
      <c r="EX102" s="187"/>
      <c r="EY102" s="187">
        <v>0</v>
      </c>
      <c r="EZ102" s="251" t="e">
        <f t="shared" si="75"/>
        <v>#DIV/0!</v>
      </c>
      <c r="FA102" s="187"/>
      <c r="FB102" s="187">
        <v>0</v>
      </c>
      <c r="FC102" s="238"/>
      <c r="FD102" s="187"/>
      <c r="FE102" s="26">
        <v>1</v>
      </c>
      <c r="FF102" s="26"/>
      <c r="FG102" s="26"/>
      <c r="FH102" s="26" t="e">
        <f t="shared" si="76"/>
        <v>#DIV/0!</v>
      </c>
      <c r="FI102" s="187"/>
      <c r="FJ102" s="187">
        <v>0</v>
      </c>
      <c r="FK102" s="26"/>
      <c r="FL102" s="26"/>
      <c r="FM102" s="26"/>
      <c r="FN102" s="26" t="e">
        <f t="shared" si="97"/>
        <v>#DIV/0!</v>
      </c>
      <c r="FO102" s="187"/>
      <c r="FP102" s="187"/>
      <c r="FQ102" s="26" t="e">
        <f t="shared" si="88"/>
        <v>#DIV/0!</v>
      </c>
      <c r="FR102" s="187">
        <f t="shared" si="77"/>
        <v>0</v>
      </c>
      <c r="FS102" s="187"/>
      <c r="FT102" s="238" t="e">
        <f t="shared" si="84"/>
        <v>#DIV/0!</v>
      </c>
      <c r="FU102" s="187">
        <v>0</v>
      </c>
      <c r="FV102" s="187">
        <v>0</v>
      </c>
      <c r="FW102" s="238"/>
      <c r="FX102" s="238"/>
      <c r="FY102" s="26" t="e">
        <f t="shared" si="95"/>
        <v>#DIV/0!</v>
      </c>
      <c r="FZ102" s="187"/>
      <c r="GA102" s="187">
        <v>0</v>
      </c>
      <c r="GB102" s="187"/>
      <c r="GC102" s="26"/>
      <c r="GD102" s="100"/>
      <c r="GE102" s="100"/>
      <c r="GF102" s="26"/>
      <c r="GG102" s="26"/>
      <c r="GH102" s="26"/>
      <c r="GI102" s="26"/>
      <c r="GJ102" s="26"/>
      <c r="GK102" s="26"/>
      <c r="GL102" s="26"/>
      <c r="GM102" s="100"/>
      <c r="GN102" s="100"/>
      <c r="GO102" s="26" t="e">
        <f t="shared" si="85"/>
        <v>#DIV/0!</v>
      </c>
      <c r="GP102" s="100"/>
      <c r="GQ102" s="187"/>
      <c r="GR102" s="26"/>
      <c r="GS102" s="100"/>
      <c r="GT102" s="100"/>
      <c r="GU102" s="26"/>
      <c r="GV102" s="26"/>
      <c r="GW102" s="291"/>
      <c r="GX102" s="26"/>
      <c r="GY102" s="100"/>
      <c r="GZ102" s="291"/>
      <c r="HA102" s="26"/>
      <c r="HB102" s="100"/>
      <c r="HC102" s="26"/>
      <c r="HD102" s="26"/>
      <c r="HE102" s="26"/>
      <c r="HF102" s="26"/>
      <c r="HG102" s="26"/>
      <c r="HH102" s="26"/>
      <c r="HI102" s="26"/>
      <c r="HJ102" s="26" t="e">
        <f t="shared" si="70"/>
        <v>#DIV/0!</v>
      </c>
      <c r="HK102" s="187"/>
      <c r="HL102" s="187">
        <f t="shared" si="94"/>
        <v>0</v>
      </c>
      <c r="HM102" s="26"/>
      <c r="HN102" s="187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187"/>
      <c r="IA102" s="187"/>
      <c r="IB102" s="187"/>
      <c r="IC102" s="26"/>
      <c r="ID102" s="26"/>
      <c r="IE102" s="187"/>
      <c r="IF102" s="187"/>
      <c r="IG102" s="26"/>
      <c r="IH102" s="26"/>
      <c r="IJ102" s="187"/>
      <c r="IK102" s="26"/>
    </row>
    <row r="103" spans="1:245" ht="14.25" customHeight="1" hidden="1">
      <c r="A103" s="33" t="s">
        <v>99</v>
      </c>
      <c r="B103" s="153"/>
      <c r="C103" s="153" t="s">
        <v>0</v>
      </c>
      <c r="D103" s="1"/>
      <c r="E103" s="23" t="e">
        <f>(#REF!-C103)/#REF!</f>
        <v>#REF!</v>
      </c>
      <c r="F103" s="25" t="s"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5" t="s">
        <v>0</v>
      </c>
      <c r="T103" s="1" t="s">
        <v>0</v>
      </c>
      <c r="U103" s="12">
        <v>0</v>
      </c>
      <c r="V103" s="100" t="s">
        <v>0</v>
      </c>
      <c r="W103" s="1" t="s">
        <v>0</v>
      </c>
      <c r="X103" s="1" t="s">
        <v>0</v>
      </c>
      <c r="Y103" s="1"/>
      <c r="Z103" s="1" t="s">
        <v>0</v>
      </c>
      <c r="AA103" s="12"/>
      <c r="AB103" s="100" t="s">
        <v>0</v>
      </c>
      <c r="AC103" s="1"/>
      <c r="AD103" s="1"/>
      <c r="AE103" s="1"/>
      <c r="AF103" s="1"/>
      <c r="AG103" s="1" t="e">
        <f t="shared" si="92"/>
        <v>#VALUE!</v>
      </c>
      <c r="AH103" s="1" t="s">
        <v>0</v>
      </c>
      <c r="AI103" s="12"/>
      <c r="AJ103" s="12" t="s">
        <v>0</v>
      </c>
      <c r="AK103" s="1"/>
      <c r="AL103" s="147"/>
      <c r="AM103" s="147"/>
      <c r="AN103" s="1"/>
      <c r="AO103" s="1"/>
      <c r="AP103" s="1" t="s">
        <v>0</v>
      </c>
      <c r="AQ103" s="1" t="s">
        <v>0</v>
      </c>
      <c r="AR103" s="1" t="s">
        <v>0</v>
      </c>
      <c r="AS103" s="12"/>
      <c r="AT103" s="12" t="s">
        <v>0</v>
      </c>
      <c r="AU103" s="1" t="s">
        <v>0</v>
      </c>
      <c r="AV103" s="1" t="s">
        <v>0</v>
      </c>
      <c r="AW103" s="12"/>
      <c r="AX103" s="12" t="e">
        <f t="shared" si="96"/>
        <v>#VALUE!</v>
      </c>
      <c r="AY103" s="23" t="s">
        <v>0</v>
      </c>
      <c r="AZ103" s="1" t="s">
        <v>0</v>
      </c>
      <c r="BA103" s="12"/>
      <c r="BB103" s="12" t="s">
        <v>0</v>
      </c>
      <c r="BC103" s="1" t="e">
        <f t="shared" si="89"/>
        <v>#VALUE!</v>
      </c>
      <c r="BD103" s="1" t="s">
        <v>0</v>
      </c>
      <c r="BE103" s="147" t="s">
        <v>0</v>
      </c>
      <c r="BF103" s="1" t="s">
        <v>0</v>
      </c>
      <c r="BG103" s="1" t="s">
        <v>0</v>
      </c>
      <c r="BH103" s="1" t="s">
        <v>0</v>
      </c>
      <c r="BI103" s="147" t="s">
        <v>0</v>
      </c>
      <c r="BJ103" s="1" t="s">
        <v>0</v>
      </c>
      <c r="BK103" s="1" t="s">
        <v>0</v>
      </c>
      <c r="BL103" s="1" t="s">
        <v>0</v>
      </c>
      <c r="BM103" s="1" t="s">
        <v>0</v>
      </c>
      <c r="BN103" s="1" t="s">
        <v>0</v>
      </c>
      <c r="BO103" s="1" t="s">
        <v>0</v>
      </c>
      <c r="BP103" s="12"/>
      <c r="BQ103" s="12" t="s">
        <v>0</v>
      </c>
      <c r="BR103" s="23" t="s">
        <v>0</v>
      </c>
      <c r="BS103" s="1">
        <v>1</v>
      </c>
      <c r="BT103" s="1">
        <v>1</v>
      </c>
      <c r="BU103" s="1">
        <v>1</v>
      </c>
      <c r="BV103" s="1">
        <v>1</v>
      </c>
      <c r="BW103" s="1">
        <v>1</v>
      </c>
      <c r="BX103" s="1">
        <v>1</v>
      </c>
      <c r="BY103" s="1">
        <v>1</v>
      </c>
      <c r="BZ103" s="1">
        <v>1</v>
      </c>
      <c r="CA103" s="1">
        <v>1</v>
      </c>
      <c r="CB103" s="12" t="e">
        <f>#REF!+C103+AX103+BQ103</f>
        <v>#REF!</v>
      </c>
      <c r="CC103" s="1">
        <v>1</v>
      </c>
      <c r="CD103" s="1">
        <v>1</v>
      </c>
      <c r="CE103" s="148">
        <v>1</v>
      </c>
      <c r="CF103" s="23">
        <v>1</v>
      </c>
      <c r="CG103" s="100"/>
      <c r="CH103" s="100"/>
      <c r="CI103" s="8">
        <v>1</v>
      </c>
      <c r="CJ103" s="8">
        <v>1</v>
      </c>
      <c r="CK103" s="8">
        <v>1</v>
      </c>
      <c r="CL103" s="8">
        <v>1</v>
      </c>
      <c r="CM103" s="8">
        <v>1</v>
      </c>
      <c r="CN103" s="8">
        <v>1</v>
      </c>
      <c r="CO103" s="8">
        <v>1</v>
      </c>
      <c r="CP103" s="8">
        <v>1</v>
      </c>
      <c r="CQ103" s="8">
        <v>1</v>
      </c>
      <c r="CR103" s="8">
        <v>1</v>
      </c>
      <c r="CS103" s="8">
        <v>1</v>
      </c>
      <c r="CT103" s="8">
        <v>1</v>
      </c>
      <c r="CU103" s="176">
        <v>3207380.244</v>
      </c>
      <c r="CV103" s="26">
        <f t="shared" si="86"/>
        <v>1</v>
      </c>
      <c r="CW103" s="182">
        <v>1</v>
      </c>
      <c r="CX103" s="182">
        <v>1</v>
      </c>
      <c r="CY103" s="182">
        <f t="shared" si="87"/>
        <v>1</v>
      </c>
      <c r="CZ103" s="187">
        <v>535133.268</v>
      </c>
      <c r="DA103" s="187">
        <v>0</v>
      </c>
      <c r="DB103" s="187">
        <v>920873.4720000001</v>
      </c>
      <c r="DC103" s="8">
        <v>0.9999999978281489</v>
      </c>
      <c r="DD103" s="100">
        <v>535133.268</v>
      </c>
      <c r="DE103" s="100">
        <v>0</v>
      </c>
      <c r="DF103" s="182">
        <v>1</v>
      </c>
      <c r="DG103" s="182">
        <v>1</v>
      </c>
      <c r="DH103" s="182">
        <v>1</v>
      </c>
      <c r="DI103" s="182">
        <v>1</v>
      </c>
      <c r="DJ103" s="182">
        <v>1</v>
      </c>
      <c r="DK103" s="182">
        <v>1</v>
      </c>
      <c r="DL103" s="182">
        <v>1</v>
      </c>
      <c r="DM103" s="8">
        <v>1</v>
      </c>
      <c r="DN103" s="26">
        <f t="shared" si="78"/>
        <v>1</v>
      </c>
      <c r="DO103" s="199">
        <v>5040536.6280000005</v>
      </c>
      <c r="DP103" s="187">
        <f t="shared" si="93"/>
        <v>0</v>
      </c>
      <c r="DQ103" s="238">
        <v>1</v>
      </c>
      <c r="DR103" s="238" t="e">
        <f t="shared" si="79"/>
        <v>#DIV/0!</v>
      </c>
      <c r="DS103" s="223"/>
      <c r="DT103" s="187"/>
      <c r="DU103" s="238" t="e">
        <f t="shared" si="80"/>
        <v>#DIV/0!</v>
      </c>
      <c r="DV103" s="229"/>
      <c r="DW103" s="187">
        <v>1.1641532182693481E-10</v>
      </c>
      <c r="DX103" s="238">
        <v>1</v>
      </c>
      <c r="DY103" s="238"/>
      <c r="DZ103" s="238"/>
      <c r="EA103" s="238"/>
      <c r="EB103" s="238"/>
      <c r="EC103" s="238"/>
      <c r="ED103" s="187">
        <v>1.1641532182693481E-10</v>
      </c>
      <c r="EE103" s="187">
        <v>1.1641532182693481E-10</v>
      </c>
      <c r="EF103" s="238"/>
      <c r="EG103" s="187">
        <v>1.1641532182693481E-10</v>
      </c>
      <c r="EH103" s="187">
        <v>926580.1079999999</v>
      </c>
      <c r="EI103" s="187">
        <v>736535.4839999999</v>
      </c>
      <c r="EJ103" s="238">
        <f t="shared" si="81"/>
        <v>0.9999999999999999</v>
      </c>
      <c r="EK103" s="187">
        <v>1.1641532182693481E-10</v>
      </c>
      <c r="EL103" s="187">
        <v>514933.86</v>
      </c>
      <c r="EM103" s="26">
        <f>(EL103-EN103)/EL103</f>
        <v>0.9999999999999998</v>
      </c>
      <c r="EN103" s="187">
        <v>1.1641532182693481E-10</v>
      </c>
      <c r="EO103" s="238">
        <f t="shared" si="82"/>
        <v>1</v>
      </c>
      <c r="EP103" s="187">
        <f t="shared" si="74"/>
        <v>5.820766091346741E-10</v>
      </c>
      <c r="EQ103" s="187">
        <v>8746564.68</v>
      </c>
      <c r="ER103" s="238" t="e">
        <f t="shared" si="73"/>
        <v>#DIV/0!</v>
      </c>
      <c r="ES103" s="238">
        <f t="shared" si="73"/>
        <v>1</v>
      </c>
      <c r="ET103" s="187"/>
      <c r="EU103" s="187">
        <v>653379.708</v>
      </c>
      <c r="EV103" s="187">
        <v>700669.716</v>
      </c>
      <c r="EW103" s="238">
        <f t="shared" si="83"/>
        <v>1</v>
      </c>
      <c r="EX103" s="187"/>
      <c r="EY103" s="187">
        <v>1459442.46</v>
      </c>
      <c r="EZ103" s="251">
        <f t="shared" si="75"/>
        <v>1</v>
      </c>
      <c r="FA103" s="187"/>
      <c r="FB103" s="187">
        <v>1905783.2759999998</v>
      </c>
      <c r="FC103" s="238">
        <f>(FB103-FD103)/FB103</f>
        <v>1</v>
      </c>
      <c r="FD103" s="187"/>
      <c r="FE103" s="26">
        <v>1</v>
      </c>
      <c r="FF103" s="26"/>
      <c r="FG103" s="26"/>
      <c r="FH103" s="26">
        <f t="shared" si="76"/>
        <v>1</v>
      </c>
      <c r="FI103" s="187"/>
      <c r="FJ103" s="187">
        <v>2792.232</v>
      </c>
      <c r="FK103" s="26"/>
      <c r="FL103" s="26"/>
      <c r="FM103" s="26"/>
      <c r="FN103" s="26" t="e">
        <f t="shared" si="97"/>
        <v>#DIV/0!</v>
      </c>
      <c r="FO103" s="187"/>
      <c r="FP103" s="187"/>
      <c r="FQ103" s="26" t="e">
        <f t="shared" si="88"/>
        <v>#DIV/0!</v>
      </c>
      <c r="FR103" s="187">
        <f t="shared" si="77"/>
        <v>0</v>
      </c>
      <c r="FS103" s="187"/>
      <c r="FT103" s="238" t="e">
        <f t="shared" si="84"/>
        <v>#DIV/0!</v>
      </c>
      <c r="FU103" s="187">
        <v>0</v>
      </c>
      <c r="FV103" s="187">
        <v>0</v>
      </c>
      <c r="FW103" s="238"/>
      <c r="FX103" s="238"/>
      <c r="FY103" s="26" t="e">
        <f t="shared" si="95"/>
        <v>#DIV/0!</v>
      </c>
      <c r="FZ103" s="187"/>
      <c r="GA103" s="187">
        <v>0</v>
      </c>
      <c r="GB103" s="187"/>
      <c r="GC103" s="26"/>
      <c r="GD103" s="100"/>
      <c r="GE103" s="100"/>
      <c r="GF103" s="26"/>
      <c r="GG103" s="26"/>
      <c r="GH103" s="26"/>
      <c r="GI103" s="26"/>
      <c r="GJ103" s="26"/>
      <c r="GK103" s="26"/>
      <c r="GL103" s="26"/>
      <c r="GM103" s="100"/>
      <c r="GN103" s="100"/>
      <c r="GO103" s="26" t="e">
        <f t="shared" si="85"/>
        <v>#DIV/0!</v>
      </c>
      <c r="GP103" s="100"/>
      <c r="GQ103" s="187"/>
      <c r="GR103" s="26"/>
      <c r="GS103" s="100"/>
      <c r="GT103" s="100"/>
      <c r="GU103" s="26"/>
      <c r="GV103" s="26"/>
      <c r="GW103" s="291"/>
      <c r="GX103" s="26"/>
      <c r="GY103" s="100"/>
      <c r="GZ103" s="291"/>
      <c r="HA103" s="26"/>
      <c r="HB103" s="100"/>
      <c r="HC103" s="26"/>
      <c r="HD103" s="26"/>
      <c r="HE103" s="26"/>
      <c r="HF103" s="26"/>
      <c r="HG103" s="26"/>
      <c r="HH103" s="26"/>
      <c r="HI103" s="26"/>
      <c r="HJ103" s="26" t="e">
        <f t="shared" si="70"/>
        <v>#DIV/0!</v>
      </c>
      <c r="HK103" s="187"/>
      <c r="HL103" s="187">
        <f t="shared" si="94"/>
        <v>0</v>
      </c>
      <c r="HM103" s="26"/>
      <c r="HN103" s="187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187"/>
      <c r="IA103" s="187"/>
      <c r="IB103" s="187"/>
      <c r="IC103" s="26"/>
      <c r="ID103" s="26"/>
      <c r="IE103" s="187"/>
      <c r="IF103" s="187"/>
      <c r="IG103" s="26"/>
      <c r="IH103" s="26"/>
      <c r="IJ103" s="187"/>
      <c r="IK103" s="26"/>
    </row>
    <row r="104" spans="1:245" ht="14.25" customHeight="1" hidden="1">
      <c r="A104" s="33" t="s">
        <v>100</v>
      </c>
      <c r="B104" s="153"/>
      <c r="C104" s="153" t="s">
        <v>0</v>
      </c>
      <c r="D104" s="153" t="s">
        <v>0</v>
      </c>
      <c r="E104" s="233" t="e">
        <f>(#REF!-C104)/#REF!</f>
        <v>#REF!</v>
      </c>
      <c r="F104" s="153" t="s">
        <v>0</v>
      </c>
      <c r="G104" s="153" t="s">
        <v>0</v>
      </c>
      <c r="H104" s="153" t="s">
        <v>0</v>
      </c>
      <c r="I104" s="153" t="s">
        <v>0</v>
      </c>
      <c r="J104" s="153" t="s">
        <v>0</v>
      </c>
      <c r="K104" s="153" t="s">
        <v>0</v>
      </c>
      <c r="L104" s="153" t="s">
        <v>0</v>
      </c>
      <c r="M104" s="153" t="s">
        <v>0</v>
      </c>
      <c r="N104" s="153" t="s">
        <v>0</v>
      </c>
      <c r="O104" s="153" t="s">
        <v>0</v>
      </c>
      <c r="P104" s="153" t="s">
        <v>0</v>
      </c>
      <c r="Q104" s="153" t="s">
        <v>0</v>
      </c>
      <c r="R104" s="153" t="s">
        <v>0</v>
      </c>
      <c r="S104" s="153" t="s">
        <v>0</v>
      </c>
      <c r="T104" s="56" t="s">
        <v>0</v>
      </c>
      <c r="U104" s="12">
        <v>0</v>
      </c>
      <c r="V104" s="100" t="s">
        <v>0</v>
      </c>
      <c r="W104" s="1" t="s">
        <v>0</v>
      </c>
      <c r="X104" s="12" t="s">
        <v>0</v>
      </c>
      <c r="Y104" s="12" t="s">
        <v>0</v>
      </c>
      <c r="Z104" s="12" t="s">
        <v>0</v>
      </c>
      <c r="AA104" s="12"/>
      <c r="AB104" s="100" t="s">
        <v>0</v>
      </c>
      <c r="AC104" s="12" t="s">
        <v>0</v>
      </c>
      <c r="AD104" s="12" t="s">
        <v>0</v>
      </c>
      <c r="AE104" s="12" t="s">
        <v>0</v>
      </c>
      <c r="AF104" s="12" t="s">
        <v>0</v>
      </c>
      <c r="AG104" s="12" t="e">
        <f t="shared" si="92"/>
        <v>#VALUE!</v>
      </c>
      <c r="AH104" s="12" t="s">
        <v>0</v>
      </c>
      <c r="AI104" s="12"/>
      <c r="AJ104" s="12" t="s">
        <v>0</v>
      </c>
      <c r="AK104" s="12" t="s">
        <v>0</v>
      </c>
      <c r="AL104" s="12" t="s">
        <v>0</v>
      </c>
      <c r="AM104" s="12" t="s">
        <v>0</v>
      </c>
      <c r="AN104" s="12" t="s">
        <v>0</v>
      </c>
      <c r="AO104" s="12" t="s">
        <v>0</v>
      </c>
      <c r="AP104" s="12" t="s">
        <v>0</v>
      </c>
      <c r="AQ104" s="12" t="s">
        <v>0</v>
      </c>
      <c r="AR104" s="12" t="s">
        <v>0</v>
      </c>
      <c r="AS104" s="12"/>
      <c r="AT104" s="12" t="s">
        <v>0</v>
      </c>
      <c r="AU104" s="1" t="s">
        <v>0</v>
      </c>
      <c r="AV104" s="12" t="s">
        <v>0</v>
      </c>
      <c r="AW104" s="12"/>
      <c r="AX104" s="12" t="e">
        <f t="shared" si="96"/>
        <v>#VALUE!</v>
      </c>
      <c r="AY104" s="23" t="s">
        <v>0</v>
      </c>
      <c r="AZ104" s="12" t="s">
        <v>0</v>
      </c>
      <c r="BA104" s="12"/>
      <c r="BB104" s="12" t="s">
        <v>0</v>
      </c>
      <c r="BC104" s="1" t="e">
        <f t="shared" si="89"/>
        <v>#VALUE!</v>
      </c>
      <c r="BD104" s="12" t="s">
        <v>0</v>
      </c>
      <c r="BE104" s="12" t="s">
        <v>0</v>
      </c>
      <c r="BF104" s="12" t="s">
        <v>0</v>
      </c>
      <c r="BG104" s="12" t="s">
        <v>0</v>
      </c>
      <c r="BH104" s="12" t="s">
        <v>0</v>
      </c>
      <c r="BI104" s="12" t="s">
        <v>0</v>
      </c>
      <c r="BJ104" s="12" t="s">
        <v>0</v>
      </c>
      <c r="BK104" s="12" t="s">
        <v>0</v>
      </c>
      <c r="BL104" s="12" t="s">
        <v>0</v>
      </c>
      <c r="BM104" s="12" t="s">
        <v>0</v>
      </c>
      <c r="BN104" s="12" t="s">
        <v>0</v>
      </c>
      <c r="BO104" s="12" t="s">
        <v>0</v>
      </c>
      <c r="BP104" s="12"/>
      <c r="BQ104" s="12" t="s">
        <v>0</v>
      </c>
      <c r="BR104" s="23" t="s">
        <v>0</v>
      </c>
      <c r="BS104" s="12" t="s">
        <v>0</v>
      </c>
      <c r="BT104" s="1">
        <v>1</v>
      </c>
      <c r="BU104" s="1">
        <v>1</v>
      </c>
      <c r="BV104" s="1">
        <v>1</v>
      </c>
      <c r="BW104" s="1">
        <v>1</v>
      </c>
      <c r="BX104" s="1">
        <v>1</v>
      </c>
      <c r="BY104" s="1">
        <v>1</v>
      </c>
      <c r="BZ104" s="1">
        <v>1</v>
      </c>
      <c r="CA104" s="1">
        <v>1</v>
      </c>
      <c r="CB104" s="12" t="e">
        <f>#REF!+C104+AX104+BQ104</f>
        <v>#REF!</v>
      </c>
      <c r="CC104" s="1">
        <v>1</v>
      </c>
      <c r="CD104" s="1">
        <v>1</v>
      </c>
      <c r="CE104" s="148">
        <v>1</v>
      </c>
      <c r="CF104" s="23">
        <v>1</v>
      </c>
      <c r="CG104" s="100"/>
      <c r="CH104" s="100"/>
      <c r="CI104" s="8">
        <v>1</v>
      </c>
      <c r="CJ104" s="8">
        <v>1</v>
      </c>
      <c r="CK104" s="8">
        <v>1</v>
      </c>
      <c r="CL104" s="8">
        <v>1</v>
      </c>
      <c r="CM104" s="8">
        <v>1</v>
      </c>
      <c r="CN104" s="8">
        <v>1</v>
      </c>
      <c r="CO104" s="8">
        <v>1</v>
      </c>
      <c r="CP104" s="8">
        <v>1</v>
      </c>
      <c r="CQ104" s="8">
        <v>1</v>
      </c>
      <c r="CR104" s="8">
        <v>1</v>
      </c>
      <c r="CS104" s="8">
        <v>1</v>
      </c>
      <c r="CT104" s="8">
        <v>1</v>
      </c>
      <c r="CU104" s="176">
        <v>17729260.956</v>
      </c>
      <c r="CV104" s="26">
        <f t="shared" si="86"/>
        <v>1</v>
      </c>
      <c r="CW104" s="182">
        <v>1</v>
      </c>
      <c r="CX104" s="182">
        <v>1</v>
      </c>
      <c r="CY104" s="182">
        <f t="shared" si="87"/>
        <v>1</v>
      </c>
      <c r="CZ104" s="187">
        <v>1167967.4279999998</v>
      </c>
      <c r="DA104" s="187">
        <v>0</v>
      </c>
      <c r="DB104" s="187">
        <v>1600011.612</v>
      </c>
      <c r="DC104" s="8">
        <v>0.999999998750009</v>
      </c>
      <c r="DD104" s="100">
        <v>1167967.4279999998</v>
      </c>
      <c r="DE104" s="100">
        <v>0</v>
      </c>
      <c r="DF104" s="182">
        <v>1</v>
      </c>
      <c r="DG104" s="182">
        <v>1</v>
      </c>
      <c r="DH104" s="182">
        <v>1</v>
      </c>
      <c r="DI104" s="182">
        <v>1</v>
      </c>
      <c r="DJ104" s="182">
        <v>1</v>
      </c>
      <c r="DK104" s="182">
        <v>1</v>
      </c>
      <c r="DL104" s="182">
        <v>1</v>
      </c>
      <c r="DM104" s="8">
        <v>1</v>
      </c>
      <c r="DN104" s="26">
        <f t="shared" si="78"/>
        <v>1</v>
      </c>
      <c r="DO104" s="199">
        <v>11096056.296</v>
      </c>
      <c r="DP104" s="187">
        <f t="shared" si="93"/>
        <v>0</v>
      </c>
      <c r="DQ104" s="238">
        <v>1</v>
      </c>
      <c r="DR104" s="238" t="e">
        <f t="shared" si="79"/>
        <v>#DIV/0!</v>
      </c>
      <c r="DS104" s="223"/>
      <c r="DT104" s="187"/>
      <c r="DU104" s="238" t="e">
        <f t="shared" si="80"/>
        <v>#DIV/0!</v>
      </c>
      <c r="DV104" s="229"/>
      <c r="DW104" s="187">
        <v>0</v>
      </c>
      <c r="DX104" s="238">
        <v>1</v>
      </c>
      <c r="DY104" s="238"/>
      <c r="DZ104" s="238"/>
      <c r="EA104" s="238"/>
      <c r="EB104" s="238"/>
      <c r="EC104" s="238"/>
      <c r="ED104" s="187">
        <v>0</v>
      </c>
      <c r="EE104" s="187">
        <v>0</v>
      </c>
      <c r="EF104" s="238"/>
      <c r="EG104" s="187">
        <v>0</v>
      </c>
      <c r="EH104" s="187">
        <v>2394288.744</v>
      </c>
      <c r="EI104" s="187">
        <v>2390687.9159999997</v>
      </c>
      <c r="EJ104" s="238">
        <f t="shared" si="81"/>
        <v>1</v>
      </c>
      <c r="EK104" s="187">
        <v>0</v>
      </c>
      <c r="EL104" s="187">
        <v>2441995.032</v>
      </c>
      <c r="EM104" s="26">
        <f>(EL104-EN104)/EL104</f>
        <v>1</v>
      </c>
      <c r="EN104" s="187">
        <v>0</v>
      </c>
      <c r="EO104" s="238">
        <f t="shared" si="82"/>
        <v>1</v>
      </c>
      <c r="EP104" s="187">
        <f t="shared" si="74"/>
        <v>0</v>
      </c>
      <c r="EQ104" s="187">
        <v>23803866.36</v>
      </c>
      <c r="ER104" s="238" t="e">
        <f t="shared" si="73"/>
        <v>#DIV/0!</v>
      </c>
      <c r="ES104" s="238">
        <f t="shared" si="73"/>
        <v>1</v>
      </c>
      <c r="ET104" s="187"/>
      <c r="EU104" s="187">
        <v>2540056.8119999995</v>
      </c>
      <c r="EV104" s="187">
        <v>1957378.584</v>
      </c>
      <c r="EW104" s="238">
        <f t="shared" si="83"/>
        <v>1</v>
      </c>
      <c r="EX104" s="187"/>
      <c r="EY104" s="187">
        <v>0</v>
      </c>
      <c r="EZ104" s="251" t="e">
        <f t="shared" si="75"/>
        <v>#DIV/0!</v>
      </c>
      <c r="FA104" s="187"/>
      <c r="FB104" s="187">
        <v>0</v>
      </c>
      <c r="FC104" s="238" t="e">
        <f>(FB104-FD104)/FB104</f>
        <v>#DIV/0!</v>
      </c>
      <c r="FD104" s="187"/>
      <c r="FE104" s="26">
        <v>1</v>
      </c>
      <c r="FF104" s="26"/>
      <c r="FG104" s="26"/>
      <c r="FH104" s="26" t="e">
        <f t="shared" si="76"/>
        <v>#DIV/0!</v>
      </c>
      <c r="FI104" s="187"/>
      <c r="FJ104" s="187">
        <v>0</v>
      </c>
      <c r="FK104" s="26"/>
      <c r="FL104" s="26"/>
      <c r="FM104" s="26"/>
      <c r="FN104" s="26" t="e">
        <f t="shared" si="97"/>
        <v>#DIV/0!</v>
      </c>
      <c r="FO104" s="187"/>
      <c r="FP104" s="187"/>
      <c r="FQ104" s="26" t="e">
        <f t="shared" si="88"/>
        <v>#DIV/0!</v>
      </c>
      <c r="FR104" s="187">
        <f t="shared" si="77"/>
        <v>0</v>
      </c>
      <c r="FS104" s="187"/>
      <c r="FT104" s="238" t="e">
        <f t="shared" si="84"/>
        <v>#DIV/0!</v>
      </c>
      <c r="FU104" s="187">
        <v>0</v>
      </c>
      <c r="FV104" s="187">
        <v>0</v>
      </c>
      <c r="FW104" s="238"/>
      <c r="FX104" s="238"/>
      <c r="FY104" s="26" t="e">
        <f t="shared" si="95"/>
        <v>#DIV/0!</v>
      </c>
      <c r="FZ104" s="187"/>
      <c r="GA104" s="187">
        <v>0</v>
      </c>
      <c r="GB104" s="187"/>
      <c r="GC104" s="26"/>
      <c r="GD104" s="100"/>
      <c r="GE104" s="100"/>
      <c r="GF104" s="26"/>
      <c r="GG104" s="26"/>
      <c r="GH104" s="26"/>
      <c r="GI104" s="26"/>
      <c r="GJ104" s="26"/>
      <c r="GK104" s="26"/>
      <c r="GL104" s="26"/>
      <c r="GM104" s="100"/>
      <c r="GN104" s="100"/>
      <c r="GO104" s="26" t="e">
        <f t="shared" si="85"/>
        <v>#DIV/0!</v>
      </c>
      <c r="GP104" s="100"/>
      <c r="GQ104" s="187"/>
      <c r="GR104" s="26"/>
      <c r="GS104" s="100"/>
      <c r="GT104" s="100"/>
      <c r="GU104" s="26"/>
      <c r="GV104" s="26"/>
      <c r="GW104" s="291"/>
      <c r="GX104" s="26"/>
      <c r="GY104" s="100"/>
      <c r="GZ104" s="291"/>
      <c r="HA104" s="26"/>
      <c r="HB104" s="100"/>
      <c r="HC104" s="26"/>
      <c r="HD104" s="26"/>
      <c r="HE104" s="26"/>
      <c r="HF104" s="26"/>
      <c r="HG104" s="26"/>
      <c r="HH104" s="26"/>
      <c r="HI104" s="26"/>
      <c r="HJ104" s="26" t="e">
        <f t="shared" si="70"/>
        <v>#DIV/0!</v>
      </c>
      <c r="HK104" s="187"/>
      <c r="HL104" s="187">
        <f t="shared" si="94"/>
        <v>0</v>
      </c>
      <c r="HM104" s="26"/>
      <c r="HN104" s="187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187"/>
      <c r="IA104" s="187"/>
      <c r="IB104" s="187"/>
      <c r="IC104" s="26"/>
      <c r="ID104" s="26"/>
      <c r="IE104" s="187"/>
      <c r="IF104" s="187"/>
      <c r="IG104" s="26"/>
      <c r="IH104" s="26"/>
      <c r="IJ104" s="187"/>
      <c r="IK104" s="26"/>
    </row>
    <row r="105" spans="1:245" ht="14.25" customHeight="1" hidden="1">
      <c r="A105" s="33" t="s">
        <v>112</v>
      </c>
      <c r="B105" s="153"/>
      <c r="C105" s="153"/>
      <c r="D105" s="153"/>
      <c r="E105" s="233" t="e">
        <f>(#REF!-C105)/#REF!</f>
        <v>#REF!</v>
      </c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56"/>
      <c r="U105" s="12"/>
      <c r="V105" s="100"/>
      <c r="W105" s="1"/>
      <c r="X105" s="12"/>
      <c r="Y105" s="12"/>
      <c r="Z105" s="12"/>
      <c r="AA105" s="12"/>
      <c r="AB105" s="100"/>
      <c r="AC105" s="12"/>
      <c r="AD105" s="12"/>
      <c r="AE105" s="12"/>
      <c r="AF105" s="12"/>
      <c r="AG105" s="12" t="e">
        <f t="shared" si="92"/>
        <v>#DIV/0!</v>
      </c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"/>
      <c r="AV105" s="12"/>
      <c r="AW105" s="12"/>
      <c r="AX105" s="12">
        <f t="shared" si="96"/>
        <v>0</v>
      </c>
      <c r="AY105" s="23"/>
      <c r="AZ105" s="12"/>
      <c r="BA105" s="12"/>
      <c r="BB105" s="12"/>
      <c r="BC105" s="1" t="e">
        <f t="shared" si="89"/>
        <v>#DIV/0!</v>
      </c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23"/>
      <c r="BS105" s="12"/>
      <c r="BT105" s="1" t="s">
        <v>0</v>
      </c>
      <c r="BU105" s="1">
        <v>1</v>
      </c>
      <c r="BV105" s="1">
        <v>1</v>
      </c>
      <c r="BW105" s="1">
        <v>1</v>
      </c>
      <c r="BX105" s="1">
        <v>1</v>
      </c>
      <c r="BY105" s="1">
        <v>1</v>
      </c>
      <c r="BZ105" s="1">
        <v>1</v>
      </c>
      <c r="CA105" s="1">
        <v>1</v>
      </c>
      <c r="CB105" s="12" t="e">
        <f>#REF!+C105+AX105+BQ105</f>
        <v>#REF!</v>
      </c>
      <c r="CC105" s="1">
        <v>1</v>
      </c>
      <c r="CD105" s="1">
        <v>1</v>
      </c>
      <c r="CE105" s="148">
        <v>1</v>
      </c>
      <c r="CF105" s="23">
        <v>1</v>
      </c>
      <c r="CG105" s="100"/>
      <c r="CH105" s="100"/>
      <c r="CI105" s="8">
        <v>1</v>
      </c>
      <c r="CJ105" s="8">
        <v>1</v>
      </c>
      <c r="CK105" s="8">
        <v>1</v>
      </c>
      <c r="CL105" s="8">
        <v>1</v>
      </c>
      <c r="CM105" s="8">
        <v>1</v>
      </c>
      <c r="CN105" s="8">
        <v>1</v>
      </c>
      <c r="CO105" s="8">
        <v>1</v>
      </c>
      <c r="CP105" s="8">
        <v>1</v>
      </c>
      <c r="CQ105" s="8">
        <v>1</v>
      </c>
      <c r="CR105" s="8">
        <v>1</v>
      </c>
      <c r="CS105" s="8">
        <v>1</v>
      </c>
      <c r="CT105" s="8">
        <v>1</v>
      </c>
      <c r="CU105" s="176">
        <v>198371.42399999994</v>
      </c>
      <c r="CV105" s="26">
        <f t="shared" si="86"/>
        <v>1</v>
      </c>
      <c r="CW105" s="182">
        <v>1</v>
      </c>
      <c r="CX105" s="182">
        <v>1</v>
      </c>
      <c r="CY105" s="182">
        <f t="shared" si="87"/>
        <v>1</v>
      </c>
      <c r="CZ105" s="187">
        <v>99300.21599999999</v>
      </c>
      <c r="DA105" s="187">
        <v>0</v>
      </c>
      <c r="DB105" s="187">
        <v>394905.168</v>
      </c>
      <c r="DC105" s="8">
        <v>1.000000005064507</v>
      </c>
      <c r="DD105" s="100">
        <v>99300.21599999999</v>
      </c>
      <c r="DE105" s="100">
        <v>0</v>
      </c>
      <c r="DF105" s="182">
        <v>1</v>
      </c>
      <c r="DG105" s="182">
        <v>1</v>
      </c>
      <c r="DH105" s="182">
        <v>1</v>
      </c>
      <c r="DI105" s="182">
        <v>1</v>
      </c>
      <c r="DJ105" s="182">
        <v>1</v>
      </c>
      <c r="DK105" s="182">
        <v>1</v>
      </c>
      <c r="DL105" s="182">
        <v>1</v>
      </c>
      <c r="DM105" s="8">
        <v>1</v>
      </c>
      <c r="DN105" s="26">
        <f t="shared" si="78"/>
        <v>1</v>
      </c>
      <c r="DO105" s="199">
        <v>4864957.344</v>
      </c>
      <c r="DP105" s="187">
        <f t="shared" si="93"/>
        <v>0</v>
      </c>
      <c r="DQ105" s="238">
        <v>1</v>
      </c>
      <c r="DR105" s="238" t="e">
        <f t="shared" si="79"/>
        <v>#DIV/0!</v>
      </c>
      <c r="DS105" s="223"/>
      <c r="DT105" s="187"/>
      <c r="DU105" s="238" t="e">
        <f t="shared" si="80"/>
        <v>#DIV/0!</v>
      </c>
      <c r="DV105" s="229"/>
      <c r="DW105" s="187">
        <v>0</v>
      </c>
      <c r="DX105" s="238">
        <v>1</v>
      </c>
      <c r="DY105" s="238"/>
      <c r="DZ105" s="238"/>
      <c r="EA105" s="238"/>
      <c r="EB105" s="238"/>
      <c r="EC105" s="238"/>
      <c r="ED105" s="187">
        <v>0</v>
      </c>
      <c r="EE105" s="187">
        <v>0</v>
      </c>
      <c r="EF105" s="238"/>
      <c r="EG105" s="187">
        <v>0</v>
      </c>
      <c r="EH105" s="187">
        <v>864637.056</v>
      </c>
      <c r="EI105" s="187">
        <v>283523.004</v>
      </c>
      <c r="EJ105" s="238">
        <f t="shared" si="81"/>
        <v>1</v>
      </c>
      <c r="EK105" s="187">
        <v>0</v>
      </c>
      <c r="EL105" s="187">
        <v>258951.444</v>
      </c>
      <c r="EM105" s="26">
        <f>(EL105-EN105)/EL105</f>
        <v>1</v>
      </c>
      <c r="EN105" s="187">
        <v>0</v>
      </c>
      <c r="EO105" s="238">
        <f t="shared" si="82"/>
        <v>1</v>
      </c>
      <c r="EP105" s="187">
        <f t="shared" si="74"/>
        <v>0</v>
      </c>
      <c r="EQ105" s="187">
        <v>10190426.627999999</v>
      </c>
      <c r="ER105" s="238" t="e">
        <f t="shared" si="73"/>
        <v>#DIV/0!</v>
      </c>
      <c r="ES105" s="238">
        <f t="shared" si="73"/>
        <v>1</v>
      </c>
      <c r="ET105" s="187"/>
      <c r="EU105" s="187">
        <v>235499.76</v>
      </c>
      <c r="EV105" s="187">
        <v>461444.50800000003</v>
      </c>
      <c r="EW105" s="238">
        <f t="shared" si="83"/>
        <v>1</v>
      </c>
      <c r="EX105" s="187"/>
      <c r="EY105" s="187">
        <v>1187019.072</v>
      </c>
      <c r="EZ105" s="251">
        <f t="shared" si="75"/>
        <v>1</v>
      </c>
      <c r="FA105" s="187"/>
      <c r="FB105" s="187">
        <v>2001628.26</v>
      </c>
      <c r="FC105" s="238">
        <f>(FB105-FD105)/FB105</f>
        <v>1</v>
      </c>
      <c r="FD105" s="187"/>
      <c r="FE105" s="26" t="s">
        <v>0</v>
      </c>
      <c r="FF105" s="26"/>
      <c r="FG105" s="26"/>
      <c r="FH105" s="26">
        <f t="shared" si="76"/>
        <v>1</v>
      </c>
      <c r="FI105" s="187"/>
      <c r="FJ105" s="187">
        <v>2302574.676</v>
      </c>
      <c r="FK105" s="26"/>
      <c r="FL105" s="26"/>
      <c r="FM105" s="26"/>
      <c r="FN105" s="26" t="e">
        <f t="shared" si="97"/>
        <v>#DIV/0!</v>
      </c>
      <c r="FO105" s="187"/>
      <c r="FP105" s="187"/>
      <c r="FQ105" s="26" t="e">
        <f t="shared" si="88"/>
        <v>#DIV/0!</v>
      </c>
      <c r="FR105" s="187">
        <f t="shared" si="77"/>
        <v>0</v>
      </c>
      <c r="FS105" s="187"/>
      <c r="FT105" s="238" t="e">
        <f t="shared" si="84"/>
        <v>#DIV/0!</v>
      </c>
      <c r="FU105" s="187">
        <v>0</v>
      </c>
      <c r="FV105" s="187">
        <v>0</v>
      </c>
      <c r="FW105" s="238"/>
      <c r="FX105" s="238"/>
      <c r="FY105" s="26" t="e">
        <f t="shared" si="95"/>
        <v>#DIV/0!</v>
      </c>
      <c r="FZ105" s="187"/>
      <c r="GA105" s="187">
        <v>0</v>
      </c>
      <c r="GB105" s="187"/>
      <c r="GC105" s="26"/>
      <c r="GD105" s="100"/>
      <c r="GE105" s="100"/>
      <c r="GF105" s="26"/>
      <c r="GG105" s="26"/>
      <c r="GH105" s="26"/>
      <c r="GI105" s="26"/>
      <c r="GJ105" s="26"/>
      <c r="GK105" s="26"/>
      <c r="GL105" s="26"/>
      <c r="GM105" s="100"/>
      <c r="GN105" s="100"/>
      <c r="GO105" s="26" t="e">
        <f t="shared" si="85"/>
        <v>#DIV/0!</v>
      </c>
      <c r="GP105" s="100"/>
      <c r="GQ105" s="187"/>
      <c r="GR105" s="26"/>
      <c r="GS105" s="100"/>
      <c r="GT105" s="100"/>
      <c r="GU105" s="26"/>
      <c r="GV105" s="26"/>
      <c r="GW105" s="291"/>
      <c r="GX105" s="26"/>
      <c r="GY105" s="100"/>
      <c r="GZ105" s="291"/>
      <c r="HA105" s="26"/>
      <c r="HB105" s="100"/>
      <c r="HC105" s="26"/>
      <c r="HD105" s="26"/>
      <c r="HE105" s="26"/>
      <c r="HF105" s="26"/>
      <c r="HG105" s="26"/>
      <c r="HH105" s="26"/>
      <c r="HI105" s="26"/>
      <c r="HJ105" s="26" t="e">
        <f t="shared" si="70"/>
        <v>#DIV/0!</v>
      </c>
      <c r="HK105" s="187"/>
      <c r="HL105" s="187">
        <f t="shared" si="94"/>
        <v>0</v>
      </c>
      <c r="HM105" s="26"/>
      <c r="HN105" s="187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187"/>
      <c r="IA105" s="187"/>
      <c r="IB105" s="187"/>
      <c r="IC105" s="26"/>
      <c r="ID105" s="26"/>
      <c r="IE105" s="187"/>
      <c r="IF105" s="187"/>
      <c r="IG105" s="26"/>
      <c r="IH105" s="26"/>
      <c r="IJ105" s="187"/>
      <c r="IK105" s="26"/>
    </row>
    <row r="106" spans="1:245" ht="14.25" customHeight="1" hidden="1">
      <c r="A106" s="33" t="s">
        <v>113</v>
      </c>
      <c r="B106" s="153"/>
      <c r="C106" s="153"/>
      <c r="D106" s="153"/>
      <c r="E106" s="233" t="e">
        <f>(#REF!-C106)/#REF!</f>
        <v>#REF!</v>
      </c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56"/>
      <c r="U106" s="12"/>
      <c r="V106" s="100"/>
      <c r="W106" s="1"/>
      <c r="X106" s="12"/>
      <c r="Y106" s="12"/>
      <c r="Z106" s="12"/>
      <c r="AA106" s="12"/>
      <c r="AB106" s="100"/>
      <c r="AC106" s="12"/>
      <c r="AD106" s="12"/>
      <c r="AE106" s="12"/>
      <c r="AF106" s="12"/>
      <c r="AG106" s="12" t="e">
        <f t="shared" si="92"/>
        <v>#DIV/0!</v>
      </c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"/>
      <c r="AV106" s="12"/>
      <c r="AW106" s="12"/>
      <c r="AX106" s="12">
        <f t="shared" si="96"/>
        <v>0</v>
      </c>
      <c r="AY106" s="23"/>
      <c r="AZ106" s="12"/>
      <c r="BA106" s="12"/>
      <c r="BB106" s="12"/>
      <c r="BC106" s="1" t="e">
        <f t="shared" si="89"/>
        <v>#DIV/0!</v>
      </c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23"/>
      <c r="BS106" s="12"/>
      <c r="BT106" s="1" t="s">
        <v>0</v>
      </c>
      <c r="BU106" s="1">
        <v>1</v>
      </c>
      <c r="BV106" s="1">
        <v>1</v>
      </c>
      <c r="BW106" s="1">
        <v>1</v>
      </c>
      <c r="BX106" s="1">
        <v>1</v>
      </c>
      <c r="BY106" s="1">
        <v>1</v>
      </c>
      <c r="BZ106" s="1">
        <v>1</v>
      </c>
      <c r="CA106" s="1">
        <v>1</v>
      </c>
      <c r="CB106" s="12" t="e">
        <f>#REF!+C106+AX106+BQ106</f>
        <v>#REF!</v>
      </c>
      <c r="CC106" s="1">
        <v>1</v>
      </c>
      <c r="CD106" s="1">
        <v>1</v>
      </c>
      <c r="CE106" s="148">
        <v>1</v>
      </c>
      <c r="CF106" s="23">
        <v>1</v>
      </c>
      <c r="CG106" s="100"/>
      <c r="CH106" s="100"/>
      <c r="CI106" s="8">
        <v>1</v>
      </c>
      <c r="CJ106" s="8">
        <v>1</v>
      </c>
      <c r="CK106" s="8">
        <v>1</v>
      </c>
      <c r="CL106" s="8">
        <v>1</v>
      </c>
      <c r="CM106" s="8">
        <v>1</v>
      </c>
      <c r="CN106" s="8">
        <v>1</v>
      </c>
      <c r="CO106" s="8">
        <v>1</v>
      </c>
      <c r="CP106" s="8">
        <v>1</v>
      </c>
      <c r="CQ106" s="8">
        <v>1</v>
      </c>
      <c r="CR106" s="8">
        <v>1</v>
      </c>
      <c r="CS106" s="8">
        <v>1</v>
      </c>
      <c r="CT106" s="8">
        <v>1</v>
      </c>
      <c r="CU106" s="176">
        <v>12974960.004000003</v>
      </c>
      <c r="CV106" s="26">
        <f t="shared" si="86"/>
        <v>1</v>
      </c>
      <c r="CW106" s="182">
        <v>1</v>
      </c>
      <c r="CX106" s="182">
        <v>1</v>
      </c>
      <c r="CY106" s="182">
        <f t="shared" si="87"/>
        <v>0.9999999999999999</v>
      </c>
      <c r="CZ106" s="187">
        <v>869777.1</v>
      </c>
      <c r="DA106" s="187">
        <v>1.1641532182693481E-10</v>
      </c>
      <c r="DB106" s="187">
        <v>1270572.084</v>
      </c>
      <c r="DC106" s="8">
        <v>0.9999999968518118</v>
      </c>
      <c r="DD106" s="100">
        <v>869777.1</v>
      </c>
      <c r="DE106" s="100">
        <v>1.1641532182693481E-10</v>
      </c>
      <c r="DF106" s="182">
        <v>1</v>
      </c>
      <c r="DG106" s="182">
        <v>1</v>
      </c>
      <c r="DH106" s="182">
        <v>1</v>
      </c>
      <c r="DI106" s="182">
        <v>1</v>
      </c>
      <c r="DJ106" s="182">
        <v>1</v>
      </c>
      <c r="DK106" s="182">
        <v>1</v>
      </c>
      <c r="DL106" s="182">
        <v>1</v>
      </c>
      <c r="DM106" s="8">
        <v>1</v>
      </c>
      <c r="DN106" s="26">
        <f t="shared" si="78"/>
        <v>1</v>
      </c>
      <c r="DO106" s="199">
        <v>12344753.184000002</v>
      </c>
      <c r="DP106" s="187">
        <f t="shared" si="93"/>
        <v>2.3283064365386963E-10</v>
      </c>
      <c r="DQ106" s="238">
        <v>1</v>
      </c>
      <c r="DR106" s="238" t="e">
        <f t="shared" si="79"/>
        <v>#DIV/0!</v>
      </c>
      <c r="DS106" s="223"/>
      <c r="DT106" s="187"/>
      <c r="DU106" s="238" t="e">
        <f t="shared" si="80"/>
        <v>#DIV/0!</v>
      </c>
      <c r="DV106" s="229"/>
      <c r="DW106" s="187">
        <v>1225083.338</v>
      </c>
      <c r="DX106" s="238" t="s">
        <v>0</v>
      </c>
      <c r="DY106" s="238"/>
      <c r="DZ106" s="238"/>
      <c r="EA106" s="238"/>
      <c r="EB106" s="238"/>
      <c r="EC106" s="238"/>
      <c r="ED106" s="187"/>
      <c r="EE106" s="187"/>
      <c r="EF106" s="238"/>
      <c r="EG106" s="187"/>
      <c r="EH106" s="187">
        <v>0</v>
      </c>
      <c r="EI106" s="187"/>
      <c r="EJ106" s="238"/>
      <c r="EK106" s="187"/>
      <c r="EL106" s="187">
        <v>0</v>
      </c>
      <c r="EM106" s="26"/>
      <c r="EN106" s="187"/>
      <c r="EO106" s="238">
        <f t="shared" si="82"/>
        <v>0.49850181612355804</v>
      </c>
      <c r="EP106" s="187">
        <f t="shared" si="74"/>
        <v>1225083.338</v>
      </c>
      <c r="EQ106" s="187">
        <v>2442847.008</v>
      </c>
      <c r="ER106" s="238" t="e">
        <f t="shared" si="73"/>
        <v>#DIV/0!</v>
      </c>
      <c r="ES106" s="238" t="e">
        <f t="shared" si="73"/>
        <v>#DIV/0!</v>
      </c>
      <c r="ET106" s="187"/>
      <c r="EU106" s="187"/>
      <c r="EV106" s="187">
        <v>0</v>
      </c>
      <c r="EW106" s="238"/>
      <c r="EX106" s="187"/>
      <c r="EY106" s="187">
        <v>0</v>
      </c>
      <c r="EZ106" s="251" t="e">
        <f t="shared" si="75"/>
        <v>#DIV/0!</v>
      </c>
      <c r="FA106" s="187"/>
      <c r="FB106" s="187">
        <v>0</v>
      </c>
      <c r="FC106" s="238"/>
      <c r="FD106" s="187"/>
      <c r="FE106" s="26" t="s">
        <v>0</v>
      </c>
      <c r="FF106" s="26"/>
      <c r="FG106" s="26"/>
      <c r="FH106" s="26" t="e">
        <f t="shared" si="76"/>
        <v>#DIV/0!</v>
      </c>
      <c r="FI106" s="187"/>
      <c r="FJ106" s="187">
        <v>0</v>
      </c>
      <c r="FK106" s="26"/>
      <c r="FL106" s="26"/>
      <c r="FM106" s="26"/>
      <c r="FN106" s="26" t="e">
        <f t="shared" si="97"/>
        <v>#DIV/0!</v>
      </c>
      <c r="FO106" s="187"/>
      <c r="FP106" s="187"/>
      <c r="FQ106" s="26" t="e">
        <f t="shared" si="88"/>
        <v>#DIV/0!</v>
      </c>
      <c r="FR106" s="187">
        <f t="shared" si="77"/>
        <v>0</v>
      </c>
      <c r="FS106" s="187"/>
      <c r="FT106" s="238" t="e">
        <f t="shared" si="84"/>
        <v>#DIV/0!</v>
      </c>
      <c r="FU106" s="187">
        <v>0</v>
      </c>
      <c r="FV106" s="187">
        <v>0</v>
      </c>
      <c r="FW106" s="238"/>
      <c r="FX106" s="238"/>
      <c r="FY106" s="26" t="e">
        <f t="shared" si="95"/>
        <v>#DIV/0!</v>
      </c>
      <c r="FZ106" s="187"/>
      <c r="GA106" s="187">
        <v>0</v>
      </c>
      <c r="GB106" s="187"/>
      <c r="GC106" s="26"/>
      <c r="GD106" s="100"/>
      <c r="GE106" s="100"/>
      <c r="GF106" s="26"/>
      <c r="GG106" s="26"/>
      <c r="GH106" s="26"/>
      <c r="GI106" s="26"/>
      <c r="GJ106" s="26"/>
      <c r="GK106" s="26"/>
      <c r="GL106" s="26"/>
      <c r="GM106" s="100"/>
      <c r="GN106" s="100"/>
      <c r="GO106" s="26" t="e">
        <f t="shared" si="85"/>
        <v>#DIV/0!</v>
      </c>
      <c r="GP106" s="100"/>
      <c r="GQ106" s="187"/>
      <c r="GR106" s="26"/>
      <c r="GS106" s="100"/>
      <c r="GT106" s="100"/>
      <c r="GU106" s="26"/>
      <c r="GV106" s="26"/>
      <c r="GW106" s="291"/>
      <c r="GX106" s="26"/>
      <c r="GY106" s="100"/>
      <c r="GZ106" s="291"/>
      <c r="HA106" s="26"/>
      <c r="HB106" s="100"/>
      <c r="HC106" s="26"/>
      <c r="HD106" s="26"/>
      <c r="HE106" s="26"/>
      <c r="HF106" s="26"/>
      <c r="HG106" s="26"/>
      <c r="HH106" s="26"/>
      <c r="HI106" s="26"/>
      <c r="HJ106" s="26" t="e">
        <f t="shared" si="70"/>
        <v>#DIV/0!</v>
      </c>
      <c r="HK106" s="187"/>
      <c r="HL106" s="187">
        <f t="shared" si="94"/>
        <v>0</v>
      </c>
      <c r="HM106" s="26"/>
      <c r="HN106" s="187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187"/>
      <c r="IA106" s="187"/>
      <c r="IB106" s="187"/>
      <c r="IC106" s="26"/>
      <c r="ID106" s="26"/>
      <c r="IE106" s="187"/>
      <c r="IF106" s="187"/>
      <c r="IG106" s="26"/>
      <c r="IH106" s="26"/>
      <c r="IJ106" s="187"/>
      <c r="IK106" s="26"/>
    </row>
    <row r="107" spans="1:245" ht="14.25" customHeight="1" hidden="1">
      <c r="A107" s="33" t="s">
        <v>114</v>
      </c>
      <c r="B107" s="153"/>
      <c r="C107" s="153"/>
      <c r="D107" s="153"/>
      <c r="E107" s="233" t="e">
        <f>(#REF!-C107)/#REF!</f>
        <v>#REF!</v>
      </c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56"/>
      <c r="U107" s="12"/>
      <c r="V107" s="100"/>
      <c r="W107" s="1"/>
      <c r="X107" s="12"/>
      <c r="Y107" s="12"/>
      <c r="Z107" s="12"/>
      <c r="AA107" s="12"/>
      <c r="AB107" s="100"/>
      <c r="AC107" s="12"/>
      <c r="AD107" s="12"/>
      <c r="AE107" s="12"/>
      <c r="AF107" s="12"/>
      <c r="AG107" s="12" t="e">
        <f t="shared" si="92"/>
        <v>#DIV/0!</v>
      </c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"/>
      <c r="AV107" s="12"/>
      <c r="AW107" s="12"/>
      <c r="AX107" s="12">
        <f t="shared" si="96"/>
        <v>0</v>
      </c>
      <c r="AY107" s="23"/>
      <c r="AZ107" s="12"/>
      <c r="BA107" s="12"/>
      <c r="BB107" s="12"/>
      <c r="BC107" s="1" t="e">
        <f t="shared" si="89"/>
        <v>#DIV/0!</v>
      </c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23"/>
      <c r="BS107" s="12"/>
      <c r="BT107" s="1" t="s">
        <v>0</v>
      </c>
      <c r="BU107" s="1">
        <v>1</v>
      </c>
      <c r="BV107" s="1">
        <v>1</v>
      </c>
      <c r="BW107" s="1">
        <v>1</v>
      </c>
      <c r="BX107" s="1">
        <v>1</v>
      </c>
      <c r="BY107" s="1">
        <v>1</v>
      </c>
      <c r="BZ107" s="1">
        <v>1</v>
      </c>
      <c r="CA107" s="1">
        <v>1</v>
      </c>
      <c r="CB107" s="12" t="e">
        <f>#REF!+C107+AX107+BQ107</f>
        <v>#REF!</v>
      </c>
      <c r="CC107" s="1">
        <v>1</v>
      </c>
      <c r="CD107" s="1">
        <v>1</v>
      </c>
      <c r="CE107" s="148">
        <v>1</v>
      </c>
      <c r="CF107" s="23">
        <v>1</v>
      </c>
      <c r="CG107" s="100"/>
      <c r="CH107" s="100"/>
      <c r="CI107" s="8">
        <v>1</v>
      </c>
      <c r="CJ107" s="8">
        <v>1</v>
      </c>
      <c r="CK107" s="8">
        <v>1</v>
      </c>
      <c r="CL107" s="8">
        <v>1</v>
      </c>
      <c r="CM107" s="8">
        <v>1</v>
      </c>
      <c r="CN107" s="8">
        <v>1</v>
      </c>
      <c r="CO107" s="8">
        <v>1</v>
      </c>
      <c r="CP107" s="8">
        <v>1</v>
      </c>
      <c r="CQ107" s="8">
        <v>1</v>
      </c>
      <c r="CR107" s="8">
        <v>1</v>
      </c>
      <c r="CS107" s="8">
        <v>1</v>
      </c>
      <c r="CT107" s="8">
        <v>1</v>
      </c>
      <c r="CU107" s="176">
        <v>13773295.163999999</v>
      </c>
      <c r="CV107" s="26">
        <f t="shared" si="86"/>
        <v>1</v>
      </c>
      <c r="CW107" s="182">
        <v>1</v>
      </c>
      <c r="CX107" s="182">
        <v>1</v>
      </c>
      <c r="CY107" s="182">
        <f t="shared" si="87"/>
        <v>1</v>
      </c>
      <c r="CZ107" s="187">
        <v>887160.276</v>
      </c>
      <c r="DA107" s="187">
        <v>0</v>
      </c>
      <c r="DB107" s="187">
        <v>1286518.7759999998</v>
      </c>
      <c r="DC107" s="8">
        <v>1.0000000031091656</v>
      </c>
      <c r="DD107" s="100">
        <v>887160.276</v>
      </c>
      <c r="DE107" s="100">
        <v>0</v>
      </c>
      <c r="DF107" s="182">
        <v>1</v>
      </c>
      <c r="DG107" s="182">
        <v>1</v>
      </c>
      <c r="DH107" s="182">
        <v>1</v>
      </c>
      <c r="DI107" s="182">
        <v>1</v>
      </c>
      <c r="DJ107" s="182">
        <v>1</v>
      </c>
      <c r="DK107" s="182">
        <v>1</v>
      </c>
      <c r="DL107" s="182">
        <v>1</v>
      </c>
      <c r="DM107" s="8">
        <v>1</v>
      </c>
      <c r="DN107" s="26">
        <f t="shared" si="78"/>
        <v>1</v>
      </c>
      <c r="DO107" s="199">
        <v>12590233.391999999</v>
      </c>
      <c r="DP107" s="187">
        <f t="shared" si="93"/>
        <v>0</v>
      </c>
      <c r="DQ107" s="238">
        <v>1</v>
      </c>
      <c r="DR107" s="238" t="e">
        <f t="shared" si="79"/>
        <v>#DIV/0!</v>
      </c>
      <c r="DS107" s="223"/>
      <c r="DT107" s="187"/>
      <c r="DU107" s="238" t="e">
        <f t="shared" si="80"/>
        <v>#DIV/0!</v>
      </c>
      <c r="DV107" s="229"/>
      <c r="DW107" s="187">
        <v>1267560.318</v>
      </c>
      <c r="DX107" s="238" t="s">
        <v>0</v>
      </c>
      <c r="DY107" s="238"/>
      <c r="DZ107" s="238"/>
      <c r="EA107" s="238"/>
      <c r="EB107" s="238"/>
      <c r="EC107" s="238"/>
      <c r="ED107" s="187"/>
      <c r="EE107" s="187"/>
      <c r="EF107" s="238"/>
      <c r="EG107" s="187"/>
      <c r="EH107" s="187">
        <v>0</v>
      </c>
      <c r="EI107" s="187"/>
      <c r="EJ107" s="238"/>
      <c r="EK107" s="187"/>
      <c r="EL107" s="187">
        <v>0</v>
      </c>
      <c r="EM107" s="26"/>
      <c r="EN107" s="187"/>
      <c r="EO107" s="238">
        <f t="shared" si="82"/>
        <v>0.49659709635200167</v>
      </c>
      <c r="EP107" s="187">
        <f t="shared" si="74"/>
        <v>1267560.318</v>
      </c>
      <c r="EQ107" s="187">
        <v>2517983.724</v>
      </c>
      <c r="ER107" s="238" t="e">
        <f t="shared" si="73"/>
        <v>#DIV/0!</v>
      </c>
      <c r="ES107" s="238" t="e">
        <f t="shared" si="73"/>
        <v>#DIV/0!</v>
      </c>
      <c r="ET107" s="187"/>
      <c r="EU107" s="187"/>
      <c r="EV107" s="187">
        <v>0</v>
      </c>
      <c r="EW107" s="238"/>
      <c r="EX107" s="187"/>
      <c r="EY107" s="187">
        <v>0</v>
      </c>
      <c r="EZ107" s="251" t="e">
        <f t="shared" si="75"/>
        <v>#DIV/0!</v>
      </c>
      <c r="FA107" s="187"/>
      <c r="FB107" s="187">
        <v>0</v>
      </c>
      <c r="FC107" s="238"/>
      <c r="FD107" s="187"/>
      <c r="FE107" s="26" t="s">
        <v>0</v>
      </c>
      <c r="FF107" s="26"/>
      <c r="FG107" s="26"/>
      <c r="FH107" s="26" t="e">
        <f t="shared" si="76"/>
        <v>#DIV/0!</v>
      </c>
      <c r="FI107" s="187"/>
      <c r="FJ107" s="187">
        <v>0</v>
      </c>
      <c r="FK107" s="26"/>
      <c r="FL107" s="26"/>
      <c r="FM107" s="26"/>
      <c r="FN107" s="26" t="e">
        <f t="shared" si="97"/>
        <v>#DIV/0!</v>
      </c>
      <c r="FO107" s="187"/>
      <c r="FP107" s="187"/>
      <c r="FQ107" s="26" t="e">
        <f t="shared" si="88"/>
        <v>#DIV/0!</v>
      </c>
      <c r="FR107" s="187">
        <f t="shared" si="77"/>
        <v>0</v>
      </c>
      <c r="FS107" s="187"/>
      <c r="FT107" s="238" t="e">
        <f t="shared" si="84"/>
        <v>#DIV/0!</v>
      </c>
      <c r="FU107" s="187">
        <v>0</v>
      </c>
      <c r="FV107" s="187">
        <v>0</v>
      </c>
      <c r="FW107" s="238"/>
      <c r="FX107" s="238"/>
      <c r="FY107" s="26" t="e">
        <f t="shared" si="95"/>
        <v>#DIV/0!</v>
      </c>
      <c r="FZ107" s="187"/>
      <c r="GA107" s="187">
        <v>0</v>
      </c>
      <c r="GB107" s="187"/>
      <c r="GC107" s="26"/>
      <c r="GD107" s="100"/>
      <c r="GE107" s="100"/>
      <c r="GF107" s="26"/>
      <c r="GG107" s="26"/>
      <c r="GH107" s="26"/>
      <c r="GI107" s="26"/>
      <c r="GJ107" s="26"/>
      <c r="GK107" s="26"/>
      <c r="GL107" s="26"/>
      <c r="GM107" s="100"/>
      <c r="GN107" s="100"/>
      <c r="GO107" s="26" t="e">
        <f t="shared" si="85"/>
        <v>#DIV/0!</v>
      </c>
      <c r="GP107" s="100"/>
      <c r="GQ107" s="187"/>
      <c r="GR107" s="26"/>
      <c r="GS107" s="100"/>
      <c r="GT107" s="100"/>
      <c r="GU107" s="26"/>
      <c r="GV107" s="26"/>
      <c r="GW107" s="291"/>
      <c r="GX107" s="26"/>
      <c r="GY107" s="100"/>
      <c r="GZ107" s="291"/>
      <c r="HA107" s="26"/>
      <c r="HB107" s="100"/>
      <c r="HC107" s="26"/>
      <c r="HD107" s="26"/>
      <c r="HE107" s="26"/>
      <c r="HF107" s="26"/>
      <c r="HG107" s="26"/>
      <c r="HH107" s="26"/>
      <c r="HI107" s="26"/>
      <c r="HJ107" s="26" t="e">
        <f t="shared" si="70"/>
        <v>#DIV/0!</v>
      </c>
      <c r="HK107" s="187"/>
      <c r="HL107" s="187">
        <f t="shared" si="94"/>
        <v>0</v>
      </c>
      <c r="HM107" s="26"/>
      <c r="HN107" s="187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187"/>
      <c r="IA107" s="187"/>
      <c r="IB107" s="187"/>
      <c r="IC107" s="26"/>
      <c r="ID107" s="26"/>
      <c r="IE107" s="187"/>
      <c r="IF107" s="187"/>
      <c r="IG107" s="26"/>
      <c r="IH107" s="26"/>
      <c r="IJ107" s="187"/>
      <c r="IK107" s="26"/>
    </row>
    <row r="108" spans="1:245" ht="14.25" customHeight="1" hidden="1">
      <c r="A108" s="33" t="s">
        <v>115</v>
      </c>
      <c r="B108" s="153"/>
      <c r="C108" s="153"/>
      <c r="D108" s="153"/>
      <c r="E108" s="233" t="e">
        <f>(#REF!-C108)/#REF!</f>
        <v>#REF!</v>
      </c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56"/>
      <c r="U108" s="12"/>
      <c r="V108" s="100"/>
      <c r="W108" s="1"/>
      <c r="X108" s="12"/>
      <c r="Y108" s="12"/>
      <c r="Z108" s="12"/>
      <c r="AA108" s="12"/>
      <c r="AB108" s="100"/>
      <c r="AC108" s="12"/>
      <c r="AD108" s="12"/>
      <c r="AE108" s="12"/>
      <c r="AF108" s="12"/>
      <c r="AG108" s="12" t="e">
        <f t="shared" si="92"/>
        <v>#DIV/0!</v>
      </c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"/>
      <c r="AV108" s="12"/>
      <c r="AW108" s="12"/>
      <c r="AX108" s="12">
        <f t="shared" si="96"/>
        <v>0</v>
      </c>
      <c r="AY108" s="23"/>
      <c r="AZ108" s="12"/>
      <c r="BA108" s="12"/>
      <c r="BB108" s="12"/>
      <c r="BC108" s="1" t="e">
        <f t="shared" si="89"/>
        <v>#DIV/0!</v>
      </c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23"/>
      <c r="BS108" s="12"/>
      <c r="BT108" s="1" t="s">
        <v>0</v>
      </c>
      <c r="BU108" s="1">
        <v>1</v>
      </c>
      <c r="BV108" s="1">
        <v>1</v>
      </c>
      <c r="BW108" s="1">
        <v>1</v>
      </c>
      <c r="BX108" s="1">
        <v>1</v>
      </c>
      <c r="BY108" s="1">
        <v>1</v>
      </c>
      <c r="BZ108" s="1">
        <v>1</v>
      </c>
      <c r="CA108" s="1">
        <v>1</v>
      </c>
      <c r="CB108" s="12" t="e">
        <f>#REF!+C108+AX108+BQ108</f>
        <v>#REF!</v>
      </c>
      <c r="CC108" s="1">
        <v>1</v>
      </c>
      <c r="CD108" s="1">
        <v>1</v>
      </c>
      <c r="CE108" s="148">
        <v>1</v>
      </c>
      <c r="CF108" s="23">
        <v>1</v>
      </c>
      <c r="CG108" s="100"/>
      <c r="CH108" s="100"/>
      <c r="CI108" s="8">
        <v>1</v>
      </c>
      <c r="CJ108" s="8">
        <v>1</v>
      </c>
      <c r="CK108" s="8">
        <v>1</v>
      </c>
      <c r="CL108" s="8">
        <v>1</v>
      </c>
      <c r="CM108" s="8">
        <v>1</v>
      </c>
      <c r="CN108" s="8">
        <v>1</v>
      </c>
      <c r="CO108" s="8">
        <v>1</v>
      </c>
      <c r="CP108" s="8">
        <v>1</v>
      </c>
      <c r="CQ108" s="8">
        <v>1</v>
      </c>
      <c r="CR108" s="8">
        <v>1</v>
      </c>
      <c r="CS108" s="8">
        <v>1</v>
      </c>
      <c r="CT108" s="8">
        <v>1</v>
      </c>
      <c r="CU108" s="176">
        <v>18269901.336</v>
      </c>
      <c r="CV108" s="26">
        <f t="shared" si="86"/>
        <v>1</v>
      </c>
      <c r="CW108" s="182">
        <v>1</v>
      </c>
      <c r="CX108" s="182">
        <v>1</v>
      </c>
      <c r="CY108" s="182">
        <f t="shared" si="87"/>
        <v>1</v>
      </c>
      <c r="CZ108" s="187">
        <v>1184910.84</v>
      </c>
      <c r="DA108" s="187">
        <v>0</v>
      </c>
      <c r="DB108" s="187">
        <v>1727353.248</v>
      </c>
      <c r="DC108" s="8">
        <v>1.0000000011578407</v>
      </c>
      <c r="DD108" s="100">
        <v>1184910.84</v>
      </c>
      <c r="DE108" s="100">
        <v>0</v>
      </c>
      <c r="DF108" s="182">
        <v>1</v>
      </c>
      <c r="DG108" s="182">
        <v>1</v>
      </c>
      <c r="DH108" s="182">
        <v>1</v>
      </c>
      <c r="DI108" s="182">
        <v>1</v>
      </c>
      <c r="DJ108" s="182">
        <v>1</v>
      </c>
      <c r="DK108" s="182">
        <v>1</v>
      </c>
      <c r="DL108" s="182">
        <v>1</v>
      </c>
      <c r="DM108" s="8">
        <v>1</v>
      </c>
      <c r="DN108" s="26">
        <f t="shared" si="78"/>
        <v>1</v>
      </c>
      <c r="DO108" s="199">
        <v>16761603.743999999</v>
      </c>
      <c r="DP108" s="187">
        <f t="shared" si="93"/>
        <v>0</v>
      </c>
      <c r="DQ108" s="238">
        <v>1</v>
      </c>
      <c r="DR108" s="238" t="e">
        <f t="shared" si="79"/>
        <v>#DIV/0!</v>
      </c>
      <c r="DS108" s="223"/>
      <c r="DT108" s="187"/>
      <c r="DU108" s="238" t="e">
        <f t="shared" si="80"/>
        <v>#DIV/0!</v>
      </c>
      <c r="DV108" s="229"/>
      <c r="DW108" s="187">
        <v>1672874.934</v>
      </c>
      <c r="DX108" s="238" t="s">
        <v>0</v>
      </c>
      <c r="DY108" s="238"/>
      <c r="DZ108" s="238"/>
      <c r="EA108" s="238"/>
      <c r="EB108" s="238"/>
      <c r="EC108" s="238"/>
      <c r="ED108" s="187"/>
      <c r="EE108" s="187"/>
      <c r="EF108" s="238"/>
      <c r="EG108" s="187"/>
      <c r="EH108" s="187">
        <v>0</v>
      </c>
      <c r="EI108" s="187"/>
      <c r="EJ108" s="238"/>
      <c r="EK108" s="187"/>
      <c r="EL108" s="187">
        <v>0</v>
      </c>
      <c r="EM108" s="26"/>
      <c r="EN108" s="187"/>
      <c r="EO108" s="238">
        <f t="shared" si="82"/>
        <v>0.49811260811741653</v>
      </c>
      <c r="EP108" s="187">
        <f t="shared" si="74"/>
        <v>1672874.934</v>
      </c>
      <c r="EQ108" s="187">
        <v>3333167.88</v>
      </c>
      <c r="ER108" s="238" t="e">
        <f t="shared" si="73"/>
        <v>#DIV/0!</v>
      </c>
      <c r="ES108" s="238" t="e">
        <f t="shared" si="73"/>
        <v>#DIV/0!</v>
      </c>
      <c r="ET108" s="187"/>
      <c r="EU108" s="187"/>
      <c r="EV108" s="187">
        <v>0</v>
      </c>
      <c r="EW108" s="238"/>
      <c r="EX108" s="187"/>
      <c r="EY108" s="187">
        <v>0</v>
      </c>
      <c r="EZ108" s="251" t="e">
        <f t="shared" si="75"/>
        <v>#DIV/0!</v>
      </c>
      <c r="FA108" s="187"/>
      <c r="FB108" s="187">
        <v>0</v>
      </c>
      <c r="FC108" s="238"/>
      <c r="FD108" s="187"/>
      <c r="FE108" s="26">
        <v>1</v>
      </c>
      <c r="FF108" s="26"/>
      <c r="FG108" s="26"/>
      <c r="FH108" s="26" t="e">
        <f t="shared" si="76"/>
        <v>#DIV/0!</v>
      </c>
      <c r="FI108" s="187"/>
      <c r="FJ108" s="187">
        <v>0</v>
      </c>
      <c r="FK108" s="26"/>
      <c r="FL108" s="26"/>
      <c r="FM108" s="26"/>
      <c r="FN108" s="26" t="e">
        <f t="shared" si="97"/>
        <v>#DIV/0!</v>
      </c>
      <c r="FO108" s="187"/>
      <c r="FP108" s="187"/>
      <c r="FQ108" s="26" t="e">
        <f t="shared" si="88"/>
        <v>#DIV/0!</v>
      </c>
      <c r="FR108" s="187">
        <f t="shared" si="77"/>
        <v>0</v>
      </c>
      <c r="FS108" s="187"/>
      <c r="FT108" s="238" t="e">
        <f t="shared" si="84"/>
        <v>#DIV/0!</v>
      </c>
      <c r="FU108" s="187">
        <v>0</v>
      </c>
      <c r="FV108" s="187">
        <v>0</v>
      </c>
      <c r="FW108" s="238"/>
      <c r="FX108" s="238"/>
      <c r="FY108" s="26" t="e">
        <f t="shared" si="95"/>
        <v>#DIV/0!</v>
      </c>
      <c r="FZ108" s="187"/>
      <c r="GA108" s="187">
        <v>0</v>
      </c>
      <c r="GB108" s="187"/>
      <c r="GC108" s="26"/>
      <c r="GD108" s="100"/>
      <c r="GE108" s="100"/>
      <c r="GF108" s="26"/>
      <c r="GG108" s="26"/>
      <c r="GH108" s="26"/>
      <c r="GI108" s="26"/>
      <c r="GJ108" s="26"/>
      <c r="GK108" s="26"/>
      <c r="GL108" s="26"/>
      <c r="GM108" s="100"/>
      <c r="GN108" s="100"/>
      <c r="GO108" s="26" t="e">
        <f t="shared" si="85"/>
        <v>#DIV/0!</v>
      </c>
      <c r="GP108" s="100"/>
      <c r="GQ108" s="187"/>
      <c r="GR108" s="26"/>
      <c r="GS108" s="100"/>
      <c r="GT108" s="100"/>
      <c r="GU108" s="26"/>
      <c r="GV108" s="26"/>
      <c r="GW108" s="291"/>
      <c r="GX108" s="26"/>
      <c r="GY108" s="100"/>
      <c r="GZ108" s="291"/>
      <c r="HA108" s="26"/>
      <c r="HB108" s="100"/>
      <c r="HC108" s="26"/>
      <c r="HD108" s="26"/>
      <c r="HE108" s="26"/>
      <c r="HF108" s="26"/>
      <c r="HG108" s="26"/>
      <c r="HH108" s="26"/>
      <c r="HI108" s="26"/>
      <c r="HJ108" s="26" t="e">
        <f t="shared" si="70"/>
        <v>#DIV/0!</v>
      </c>
      <c r="HK108" s="187"/>
      <c r="HL108" s="187">
        <f t="shared" si="94"/>
        <v>0</v>
      </c>
      <c r="HM108" s="26"/>
      <c r="HN108" s="187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187"/>
      <c r="IA108" s="187"/>
      <c r="IB108" s="187"/>
      <c r="IC108" s="26"/>
      <c r="ID108" s="26"/>
      <c r="IE108" s="187"/>
      <c r="IF108" s="187"/>
      <c r="IG108" s="26"/>
      <c r="IH108" s="26"/>
      <c r="IJ108" s="187"/>
      <c r="IK108" s="26"/>
    </row>
    <row r="109" spans="1:245" ht="14.25" customHeight="1" hidden="1">
      <c r="A109" s="33" t="s">
        <v>116</v>
      </c>
      <c r="B109" s="153"/>
      <c r="C109" s="153"/>
      <c r="D109" s="153"/>
      <c r="E109" s="233" t="e">
        <f>(#REF!-C109)/#REF!</f>
        <v>#REF!</v>
      </c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56"/>
      <c r="U109" s="12"/>
      <c r="V109" s="100"/>
      <c r="W109" s="1"/>
      <c r="X109" s="12"/>
      <c r="Y109" s="12"/>
      <c r="Z109" s="12"/>
      <c r="AA109" s="12"/>
      <c r="AB109" s="100"/>
      <c r="AC109" s="12"/>
      <c r="AD109" s="12"/>
      <c r="AE109" s="12"/>
      <c r="AF109" s="12"/>
      <c r="AG109" s="12" t="e">
        <f t="shared" si="92"/>
        <v>#DIV/0!</v>
      </c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"/>
      <c r="AV109" s="12"/>
      <c r="AW109" s="12"/>
      <c r="AX109" s="12">
        <f t="shared" si="96"/>
        <v>0</v>
      </c>
      <c r="AY109" s="23"/>
      <c r="AZ109" s="12"/>
      <c r="BA109" s="12"/>
      <c r="BB109" s="12"/>
      <c r="BC109" s="1" t="e">
        <f t="shared" si="89"/>
        <v>#DIV/0!</v>
      </c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23"/>
      <c r="BS109" s="12"/>
      <c r="BT109" s="1" t="s">
        <v>0</v>
      </c>
      <c r="BU109" s="1" t="s">
        <v>0</v>
      </c>
      <c r="BV109" s="1">
        <v>1</v>
      </c>
      <c r="BW109" s="1">
        <v>1</v>
      </c>
      <c r="BX109" s="1">
        <v>1</v>
      </c>
      <c r="BY109" s="1">
        <v>1</v>
      </c>
      <c r="BZ109" s="1">
        <v>1</v>
      </c>
      <c r="CA109" s="1">
        <v>1</v>
      </c>
      <c r="CB109" s="12" t="e">
        <f>#REF!+C109+AX109+BQ109</f>
        <v>#REF!</v>
      </c>
      <c r="CC109" s="1">
        <v>1</v>
      </c>
      <c r="CD109" s="1">
        <v>1</v>
      </c>
      <c r="CE109" s="148">
        <v>1</v>
      </c>
      <c r="CF109" s="23">
        <v>1</v>
      </c>
      <c r="CG109" s="100"/>
      <c r="CH109" s="100"/>
      <c r="CI109" s="8">
        <v>1</v>
      </c>
      <c r="CJ109" s="8">
        <v>1</v>
      </c>
      <c r="CK109" s="8">
        <v>1</v>
      </c>
      <c r="CL109" s="8">
        <v>1</v>
      </c>
      <c r="CM109" s="8">
        <v>1</v>
      </c>
      <c r="CN109" s="8">
        <v>1</v>
      </c>
      <c r="CO109" s="8">
        <v>1</v>
      </c>
      <c r="CP109" s="8">
        <v>1</v>
      </c>
      <c r="CQ109" s="8">
        <v>1</v>
      </c>
      <c r="CR109" s="8">
        <v>1</v>
      </c>
      <c r="CS109" s="8">
        <v>1</v>
      </c>
      <c r="CT109" s="8">
        <v>1</v>
      </c>
      <c r="CU109" s="176">
        <v>387551.578</v>
      </c>
      <c r="CV109" s="26">
        <f t="shared" si="86"/>
        <v>1</v>
      </c>
      <c r="CW109" s="182">
        <v>1</v>
      </c>
      <c r="CX109" s="182">
        <v>1</v>
      </c>
      <c r="CY109" s="182">
        <f t="shared" si="87"/>
        <v>1</v>
      </c>
      <c r="CZ109" s="187">
        <v>67460.50799999999</v>
      </c>
      <c r="DA109" s="187">
        <v>0</v>
      </c>
      <c r="DB109" s="187">
        <v>78575.796</v>
      </c>
      <c r="DC109" s="8">
        <v>1.0000000509062612</v>
      </c>
      <c r="DD109" s="100">
        <v>67460.50799999999</v>
      </c>
      <c r="DE109" s="100">
        <v>0</v>
      </c>
      <c r="DF109" s="182">
        <v>1</v>
      </c>
      <c r="DG109" s="182">
        <v>1</v>
      </c>
      <c r="DH109" s="182">
        <v>1</v>
      </c>
      <c r="DI109" s="182">
        <v>1</v>
      </c>
      <c r="DJ109" s="182">
        <v>1</v>
      </c>
      <c r="DK109" s="182">
        <v>1</v>
      </c>
      <c r="DL109" s="182">
        <v>1</v>
      </c>
      <c r="DM109" s="8">
        <v>1</v>
      </c>
      <c r="DN109" s="26">
        <f t="shared" si="78"/>
        <v>1</v>
      </c>
      <c r="DO109" s="199">
        <v>737188.248</v>
      </c>
      <c r="DP109" s="187">
        <f t="shared" si="93"/>
        <v>0</v>
      </c>
      <c r="DQ109" s="238">
        <v>1</v>
      </c>
      <c r="DR109" s="238" t="e">
        <f t="shared" si="79"/>
        <v>#DIV/0!</v>
      </c>
      <c r="DS109" s="223"/>
      <c r="DT109" s="187"/>
      <c r="DU109" s="238" t="e">
        <f t="shared" si="80"/>
        <v>#DIV/0!</v>
      </c>
      <c r="DV109" s="229"/>
      <c r="DW109" s="187">
        <v>0</v>
      </c>
      <c r="DX109" s="238">
        <v>1</v>
      </c>
      <c r="DY109" s="238"/>
      <c r="DZ109" s="238"/>
      <c r="EA109" s="238"/>
      <c r="EB109" s="238"/>
      <c r="EC109" s="238"/>
      <c r="ED109" s="187">
        <v>0</v>
      </c>
      <c r="EE109" s="187">
        <v>0</v>
      </c>
      <c r="EF109" s="238"/>
      <c r="EG109" s="187">
        <v>0</v>
      </c>
      <c r="EH109" s="187">
        <v>36710.724</v>
      </c>
      <c r="EI109" s="187">
        <v>34108.608</v>
      </c>
      <c r="EJ109" s="238">
        <f t="shared" si="81"/>
        <v>1</v>
      </c>
      <c r="EK109" s="187">
        <v>0</v>
      </c>
      <c r="EL109" s="187">
        <v>44279.916</v>
      </c>
      <c r="EM109" s="26">
        <f>(EL109-EN109)/EL109</f>
        <v>1</v>
      </c>
      <c r="EN109" s="187">
        <v>0</v>
      </c>
      <c r="EO109" s="238">
        <f t="shared" si="82"/>
        <v>1</v>
      </c>
      <c r="EP109" s="187">
        <f t="shared" si="74"/>
        <v>0</v>
      </c>
      <c r="EQ109" s="187">
        <v>943757.7</v>
      </c>
      <c r="ER109" s="238" t="e">
        <f t="shared" si="73"/>
        <v>#DIV/0!</v>
      </c>
      <c r="ES109" s="238">
        <f t="shared" si="73"/>
        <v>1</v>
      </c>
      <c r="ET109" s="187"/>
      <c r="EU109" s="187">
        <v>59892.623999999996</v>
      </c>
      <c r="EV109" s="187">
        <v>67140.528</v>
      </c>
      <c r="EW109" s="238">
        <f t="shared" si="83"/>
        <v>1</v>
      </c>
      <c r="EX109" s="187"/>
      <c r="EY109" s="187">
        <v>113181.336</v>
      </c>
      <c r="EZ109" s="251">
        <f t="shared" si="75"/>
        <v>1</v>
      </c>
      <c r="FA109" s="187"/>
      <c r="FB109" s="187">
        <v>84577.284</v>
      </c>
      <c r="FC109" s="238">
        <f aca="true" t="shared" si="98" ref="FC109:FC114">(FB109-FD109)/FB109</f>
        <v>1</v>
      </c>
      <c r="FD109" s="187"/>
      <c r="FE109" s="26">
        <v>1</v>
      </c>
      <c r="FF109" s="26"/>
      <c r="FG109" s="26"/>
      <c r="FH109" s="26">
        <f t="shared" si="76"/>
        <v>1</v>
      </c>
      <c r="FI109" s="187"/>
      <c r="FJ109" s="187">
        <v>5914.727999999999</v>
      </c>
      <c r="FK109" s="26"/>
      <c r="FL109" s="26"/>
      <c r="FM109" s="26"/>
      <c r="FN109" s="26" t="e">
        <f t="shared" si="97"/>
        <v>#DIV/0!</v>
      </c>
      <c r="FO109" s="187"/>
      <c r="FP109" s="187"/>
      <c r="FQ109" s="26" t="e">
        <f t="shared" si="88"/>
        <v>#DIV/0!</v>
      </c>
      <c r="FR109" s="187">
        <f t="shared" si="77"/>
        <v>0</v>
      </c>
      <c r="FS109" s="187"/>
      <c r="FT109" s="238" t="e">
        <f t="shared" si="84"/>
        <v>#DIV/0!</v>
      </c>
      <c r="FU109" s="187">
        <v>0</v>
      </c>
      <c r="FV109" s="187">
        <v>0</v>
      </c>
      <c r="FW109" s="238"/>
      <c r="FX109" s="238"/>
      <c r="FY109" s="26" t="e">
        <f t="shared" si="95"/>
        <v>#DIV/0!</v>
      </c>
      <c r="FZ109" s="187"/>
      <c r="GA109" s="187">
        <v>0</v>
      </c>
      <c r="GB109" s="187"/>
      <c r="GC109" s="26"/>
      <c r="GD109" s="100"/>
      <c r="GE109" s="100"/>
      <c r="GF109" s="26"/>
      <c r="GG109" s="26"/>
      <c r="GH109" s="26"/>
      <c r="GI109" s="26"/>
      <c r="GJ109" s="26"/>
      <c r="GK109" s="26"/>
      <c r="GL109" s="26"/>
      <c r="GM109" s="100"/>
      <c r="GN109" s="100"/>
      <c r="GO109" s="26" t="e">
        <f t="shared" si="85"/>
        <v>#DIV/0!</v>
      </c>
      <c r="GP109" s="100"/>
      <c r="GQ109" s="187"/>
      <c r="GR109" s="26"/>
      <c r="GS109" s="100"/>
      <c r="GT109" s="100"/>
      <c r="GU109" s="26"/>
      <c r="GV109" s="26"/>
      <c r="GW109" s="291"/>
      <c r="GX109" s="26"/>
      <c r="GY109" s="100"/>
      <c r="GZ109" s="291"/>
      <c r="HA109" s="26"/>
      <c r="HB109" s="100"/>
      <c r="HC109" s="26"/>
      <c r="HD109" s="26"/>
      <c r="HE109" s="26"/>
      <c r="HF109" s="26"/>
      <c r="HG109" s="26"/>
      <c r="HH109" s="26"/>
      <c r="HI109" s="26"/>
      <c r="HJ109" s="26" t="e">
        <f t="shared" si="70"/>
        <v>#DIV/0!</v>
      </c>
      <c r="HK109" s="187"/>
      <c r="HL109" s="187">
        <f t="shared" si="94"/>
        <v>0</v>
      </c>
      <c r="HM109" s="26"/>
      <c r="HN109" s="187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187"/>
      <c r="IA109" s="187"/>
      <c r="IB109" s="187"/>
      <c r="IC109" s="26"/>
      <c r="ID109" s="26"/>
      <c r="IE109" s="187"/>
      <c r="IF109" s="187"/>
      <c r="IG109" s="26"/>
      <c r="IH109" s="26"/>
      <c r="IJ109" s="187"/>
      <c r="IK109" s="26"/>
    </row>
    <row r="110" spans="1:245" ht="14.25" customHeight="1" hidden="1">
      <c r="A110" s="33" t="s">
        <v>118</v>
      </c>
      <c r="B110" s="153"/>
      <c r="C110" s="153"/>
      <c r="D110" s="153"/>
      <c r="E110" s="233" t="e">
        <f>(#REF!-C110)/#REF!</f>
        <v>#REF!</v>
      </c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56"/>
      <c r="U110" s="12"/>
      <c r="V110" s="100"/>
      <c r="W110" s="1"/>
      <c r="X110" s="12"/>
      <c r="Y110" s="12"/>
      <c r="Z110" s="12"/>
      <c r="AA110" s="12"/>
      <c r="AB110" s="100"/>
      <c r="AC110" s="12"/>
      <c r="AD110" s="12"/>
      <c r="AE110" s="12"/>
      <c r="AF110" s="12"/>
      <c r="AG110" s="12" t="e">
        <f t="shared" si="92"/>
        <v>#DIV/0!</v>
      </c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"/>
      <c r="AV110" s="12"/>
      <c r="AW110" s="12"/>
      <c r="AX110" s="12">
        <f t="shared" si="96"/>
        <v>0</v>
      </c>
      <c r="AY110" s="23"/>
      <c r="AZ110" s="12"/>
      <c r="BA110" s="12"/>
      <c r="BB110" s="12"/>
      <c r="BC110" s="1" t="e">
        <f t="shared" si="89"/>
        <v>#DIV/0!</v>
      </c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23"/>
      <c r="BS110" s="12"/>
      <c r="BT110" s="1"/>
      <c r="BU110" s="1" t="s">
        <v>0</v>
      </c>
      <c r="BV110" s="1" t="s">
        <v>0</v>
      </c>
      <c r="BW110" s="1">
        <v>1</v>
      </c>
      <c r="BX110" s="1">
        <v>1</v>
      </c>
      <c r="BY110" s="1">
        <v>1</v>
      </c>
      <c r="BZ110" s="1">
        <v>1</v>
      </c>
      <c r="CA110" s="1">
        <v>1</v>
      </c>
      <c r="CB110" s="12" t="e">
        <f>#REF!+C110+AX110+BQ110</f>
        <v>#REF!</v>
      </c>
      <c r="CC110" s="1">
        <v>1</v>
      </c>
      <c r="CD110" s="1">
        <v>1</v>
      </c>
      <c r="CE110" s="148">
        <v>1</v>
      </c>
      <c r="CF110" s="23">
        <v>1</v>
      </c>
      <c r="CG110" s="100"/>
      <c r="CH110" s="100"/>
      <c r="CI110" s="8">
        <v>1</v>
      </c>
      <c r="CJ110" s="8">
        <v>1</v>
      </c>
      <c r="CK110" s="8">
        <v>1</v>
      </c>
      <c r="CL110" s="8">
        <v>1</v>
      </c>
      <c r="CM110" s="8">
        <v>1</v>
      </c>
      <c r="CN110" s="8">
        <v>1</v>
      </c>
      <c r="CO110" s="8">
        <v>1</v>
      </c>
      <c r="CP110" s="8">
        <v>1</v>
      </c>
      <c r="CQ110" s="8">
        <v>1</v>
      </c>
      <c r="CR110" s="8">
        <v>1</v>
      </c>
      <c r="CS110" s="8">
        <v>1</v>
      </c>
      <c r="CT110" s="8">
        <v>1</v>
      </c>
      <c r="CU110" s="176">
        <v>2622012.7079999996</v>
      </c>
      <c r="CV110" s="26">
        <f t="shared" si="86"/>
        <v>1</v>
      </c>
      <c r="CW110" s="182">
        <v>1</v>
      </c>
      <c r="CX110" s="182">
        <v>1</v>
      </c>
      <c r="CY110" s="182">
        <f t="shared" si="87"/>
        <v>1</v>
      </c>
      <c r="CZ110" s="187">
        <v>477847.09199999995</v>
      </c>
      <c r="DA110" s="187">
        <v>0</v>
      </c>
      <c r="DB110" s="187">
        <v>838848.9839999999</v>
      </c>
      <c r="DC110" s="8">
        <v>0.9999999952315614</v>
      </c>
      <c r="DD110" s="100">
        <v>477847.09199999995</v>
      </c>
      <c r="DE110" s="100">
        <v>0</v>
      </c>
      <c r="DF110" s="182">
        <v>1</v>
      </c>
      <c r="DG110" s="182">
        <v>1</v>
      </c>
      <c r="DH110" s="182">
        <v>1</v>
      </c>
      <c r="DI110" s="182">
        <v>1</v>
      </c>
      <c r="DJ110" s="182">
        <v>1</v>
      </c>
      <c r="DK110" s="182">
        <v>1</v>
      </c>
      <c r="DL110" s="182">
        <v>1</v>
      </c>
      <c r="DM110" s="8">
        <v>1</v>
      </c>
      <c r="DN110" s="26">
        <f t="shared" si="78"/>
        <v>1</v>
      </c>
      <c r="DO110" s="199">
        <v>3863673.0360000003</v>
      </c>
      <c r="DP110" s="187">
        <f t="shared" si="93"/>
        <v>0</v>
      </c>
      <c r="DQ110" s="238">
        <v>1</v>
      </c>
      <c r="DR110" s="238" t="e">
        <f t="shared" si="79"/>
        <v>#DIV/0!</v>
      </c>
      <c r="DS110" s="223"/>
      <c r="DT110" s="187"/>
      <c r="DU110" s="238" t="e">
        <f t="shared" si="80"/>
        <v>#DIV/0!</v>
      </c>
      <c r="DV110" s="229"/>
      <c r="DW110" s="187">
        <v>0</v>
      </c>
      <c r="DX110" s="238">
        <v>1</v>
      </c>
      <c r="DY110" s="238"/>
      <c r="DZ110" s="238"/>
      <c r="EA110" s="238"/>
      <c r="EB110" s="238"/>
      <c r="EC110" s="238"/>
      <c r="ED110" s="187">
        <v>0</v>
      </c>
      <c r="EE110" s="187">
        <v>0</v>
      </c>
      <c r="EF110" s="238"/>
      <c r="EG110" s="187">
        <v>0</v>
      </c>
      <c r="EH110" s="187">
        <v>658421.448</v>
      </c>
      <c r="EI110" s="187">
        <v>231726.828</v>
      </c>
      <c r="EJ110" s="238">
        <f t="shared" si="81"/>
        <v>1</v>
      </c>
      <c r="EK110" s="187">
        <v>0</v>
      </c>
      <c r="EL110" s="187">
        <v>460186.176</v>
      </c>
      <c r="EM110" s="26">
        <f>(EL110-EN110)/EL110</f>
        <v>1</v>
      </c>
      <c r="EN110" s="187">
        <v>0</v>
      </c>
      <c r="EO110" s="238">
        <f t="shared" si="82"/>
        <v>1</v>
      </c>
      <c r="EP110" s="187">
        <f t="shared" si="74"/>
        <v>0</v>
      </c>
      <c r="EQ110" s="187">
        <v>4753256.544</v>
      </c>
      <c r="ER110" s="238" t="e">
        <f t="shared" si="73"/>
        <v>#DIV/0!</v>
      </c>
      <c r="ES110" s="238">
        <f t="shared" si="73"/>
        <v>1</v>
      </c>
      <c r="ET110" s="187"/>
      <c r="EU110" s="187">
        <v>705406.692</v>
      </c>
      <c r="EV110" s="187">
        <v>528837.3</v>
      </c>
      <c r="EW110" s="238">
        <f t="shared" si="83"/>
        <v>1</v>
      </c>
      <c r="EX110" s="187"/>
      <c r="EY110" s="187">
        <v>1252695.744</v>
      </c>
      <c r="EZ110" s="251">
        <f t="shared" si="75"/>
        <v>1</v>
      </c>
      <c r="FA110" s="187"/>
      <c r="FB110" s="187">
        <v>1866530.5679999997</v>
      </c>
      <c r="FC110" s="238">
        <f t="shared" si="98"/>
        <v>1</v>
      </c>
      <c r="FD110" s="187"/>
      <c r="FE110" s="26">
        <v>1</v>
      </c>
      <c r="FF110" s="26"/>
      <c r="FG110" s="26"/>
      <c r="FH110" s="26">
        <f t="shared" si="76"/>
        <v>1</v>
      </c>
      <c r="FI110" s="187"/>
      <c r="FJ110" s="187">
        <v>8179.872</v>
      </c>
      <c r="FK110" s="26"/>
      <c r="FL110" s="26"/>
      <c r="FM110" s="26"/>
      <c r="FN110" s="26" t="e">
        <f t="shared" si="97"/>
        <v>#DIV/0!</v>
      </c>
      <c r="FO110" s="187"/>
      <c r="FP110" s="187"/>
      <c r="FQ110" s="26" t="e">
        <f t="shared" si="88"/>
        <v>#DIV/0!</v>
      </c>
      <c r="FR110" s="187">
        <f t="shared" si="77"/>
        <v>0</v>
      </c>
      <c r="FS110" s="187"/>
      <c r="FT110" s="238" t="e">
        <f t="shared" si="84"/>
        <v>#DIV/0!</v>
      </c>
      <c r="FU110" s="187">
        <v>0</v>
      </c>
      <c r="FV110" s="187">
        <v>0</v>
      </c>
      <c r="FW110" s="238"/>
      <c r="FX110" s="238"/>
      <c r="FY110" s="26" t="e">
        <f t="shared" si="95"/>
        <v>#DIV/0!</v>
      </c>
      <c r="FZ110" s="187"/>
      <c r="GA110" s="187">
        <v>0</v>
      </c>
      <c r="GB110" s="187"/>
      <c r="GC110" s="26"/>
      <c r="GD110" s="100"/>
      <c r="GE110" s="100"/>
      <c r="GF110" s="26"/>
      <c r="GG110" s="26"/>
      <c r="GH110" s="26"/>
      <c r="GI110" s="26"/>
      <c r="GJ110" s="26"/>
      <c r="GK110" s="26"/>
      <c r="GL110" s="26"/>
      <c r="GM110" s="100"/>
      <c r="GN110" s="100"/>
      <c r="GO110" s="26" t="e">
        <f t="shared" si="85"/>
        <v>#DIV/0!</v>
      </c>
      <c r="GP110" s="100"/>
      <c r="GQ110" s="187"/>
      <c r="GR110" s="26"/>
      <c r="GS110" s="100"/>
      <c r="GT110" s="100"/>
      <c r="GU110" s="26"/>
      <c r="GV110" s="26"/>
      <c r="GW110" s="291"/>
      <c r="GX110" s="26"/>
      <c r="GY110" s="100"/>
      <c r="GZ110" s="291"/>
      <c r="HA110" s="26"/>
      <c r="HB110" s="100"/>
      <c r="HC110" s="26"/>
      <c r="HD110" s="26"/>
      <c r="HE110" s="26"/>
      <c r="HF110" s="26"/>
      <c r="HG110" s="26"/>
      <c r="HH110" s="26"/>
      <c r="HI110" s="26"/>
      <c r="HJ110" s="26" t="e">
        <f t="shared" si="70"/>
        <v>#DIV/0!</v>
      </c>
      <c r="HK110" s="187"/>
      <c r="HL110" s="187">
        <f t="shared" si="94"/>
        <v>0</v>
      </c>
      <c r="HM110" s="26"/>
      <c r="HN110" s="187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187"/>
      <c r="IA110" s="187"/>
      <c r="IB110" s="187"/>
      <c r="IC110" s="26"/>
      <c r="ID110" s="26"/>
      <c r="IE110" s="187"/>
      <c r="IF110" s="187"/>
      <c r="IG110" s="26"/>
      <c r="IH110" s="26"/>
      <c r="IJ110" s="187"/>
      <c r="IK110" s="26"/>
    </row>
    <row r="111" spans="1:245" ht="14.25" customHeight="1" hidden="1">
      <c r="A111" s="33" t="s">
        <v>119</v>
      </c>
      <c r="B111" s="153"/>
      <c r="C111" s="153"/>
      <c r="D111" s="153"/>
      <c r="E111" s="233" t="e">
        <f>(#REF!-C111)/#REF!</f>
        <v>#REF!</v>
      </c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56"/>
      <c r="U111" s="12"/>
      <c r="V111" s="100"/>
      <c r="W111" s="1"/>
      <c r="X111" s="12"/>
      <c r="Y111" s="12"/>
      <c r="Z111" s="12"/>
      <c r="AA111" s="12"/>
      <c r="AB111" s="100"/>
      <c r="AC111" s="12"/>
      <c r="AD111" s="12"/>
      <c r="AE111" s="12"/>
      <c r="AF111" s="12"/>
      <c r="AG111" s="12" t="e">
        <f t="shared" si="92"/>
        <v>#DIV/0!</v>
      </c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"/>
      <c r="AV111" s="12"/>
      <c r="AW111" s="12"/>
      <c r="AX111" s="12">
        <f t="shared" si="96"/>
        <v>0</v>
      </c>
      <c r="AY111" s="23"/>
      <c r="AZ111" s="12"/>
      <c r="BA111" s="12"/>
      <c r="BB111" s="12"/>
      <c r="BC111" s="1" t="e">
        <f t="shared" si="89"/>
        <v>#DIV/0!</v>
      </c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23"/>
      <c r="BS111" s="12"/>
      <c r="BT111" s="1"/>
      <c r="BU111" s="1" t="s">
        <v>0</v>
      </c>
      <c r="BV111" s="1" t="s">
        <v>0</v>
      </c>
      <c r="BW111" s="1">
        <v>1</v>
      </c>
      <c r="BX111" s="1">
        <v>1</v>
      </c>
      <c r="BY111" s="1">
        <v>1</v>
      </c>
      <c r="BZ111" s="1">
        <v>1</v>
      </c>
      <c r="CA111" s="1">
        <v>1</v>
      </c>
      <c r="CB111" s="12" t="e">
        <f>#REF!+C111+AX111+BQ111</f>
        <v>#REF!</v>
      </c>
      <c r="CC111" s="1">
        <v>1</v>
      </c>
      <c r="CD111" s="1">
        <v>1</v>
      </c>
      <c r="CE111" s="148">
        <v>1</v>
      </c>
      <c r="CF111" s="23">
        <v>1</v>
      </c>
      <c r="CG111" s="100"/>
      <c r="CH111" s="100"/>
      <c r="CI111" s="8">
        <v>1</v>
      </c>
      <c r="CJ111" s="8">
        <v>1</v>
      </c>
      <c r="CK111" s="8">
        <v>1</v>
      </c>
      <c r="CL111" s="8">
        <v>1</v>
      </c>
      <c r="CM111" s="8">
        <v>1</v>
      </c>
      <c r="CN111" s="8">
        <v>1</v>
      </c>
      <c r="CO111" s="8">
        <v>1</v>
      </c>
      <c r="CP111" s="8">
        <v>1</v>
      </c>
      <c r="CQ111" s="8">
        <v>1</v>
      </c>
      <c r="CR111" s="8">
        <v>1</v>
      </c>
      <c r="CS111" s="8">
        <v>1</v>
      </c>
      <c r="CT111" s="8">
        <v>1</v>
      </c>
      <c r="CU111" s="176">
        <v>587377.74</v>
      </c>
      <c r="CV111" s="26">
        <f t="shared" si="86"/>
        <v>1</v>
      </c>
      <c r="CW111" s="182">
        <v>1</v>
      </c>
      <c r="CX111" s="182">
        <v>1</v>
      </c>
      <c r="CY111" s="182">
        <f t="shared" si="87"/>
        <v>1</v>
      </c>
      <c r="CZ111" s="187">
        <v>117442.21199999998</v>
      </c>
      <c r="DA111" s="187">
        <v>0</v>
      </c>
      <c r="DB111" s="187">
        <v>137694.408</v>
      </c>
      <c r="DC111" s="8">
        <v>1.0000000145249182</v>
      </c>
      <c r="DD111" s="100">
        <v>117442.21199999998</v>
      </c>
      <c r="DE111" s="100">
        <v>0</v>
      </c>
      <c r="DF111" s="182">
        <v>1</v>
      </c>
      <c r="DG111" s="182">
        <v>1</v>
      </c>
      <c r="DH111" s="182">
        <v>1</v>
      </c>
      <c r="DI111" s="182">
        <v>1</v>
      </c>
      <c r="DJ111" s="182">
        <v>1</v>
      </c>
      <c r="DK111" s="182">
        <v>1</v>
      </c>
      <c r="DL111" s="182">
        <v>1</v>
      </c>
      <c r="DM111" s="8">
        <v>1</v>
      </c>
      <c r="DN111" s="26">
        <f t="shared" si="78"/>
        <v>1</v>
      </c>
      <c r="DO111" s="199">
        <v>1015116.4439999999</v>
      </c>
      <c r="DP111" s="187">
        <f t="shared" si="93"/>
        <v>0</v>
      </c>
      <c r="DQ111" s="238">
        <v>1</v>
      </c>
      <c r="DR111" s="238" t="e">
        <f t="shared" si="79"/>
        <v>#DIV/0!</v>
      </c>
      <c r="DS111" s="223"/>
      <c r="DT111" s="187"/>
      <c r="DU111" s="238" t="e">
        <f t="shared" si="80"/>
        <v>#DIV/0!</v>
      </c>
      <c r="DV111" s="229"/>
      <c r="DW111" s="187">
        <v>0</v>
      </c>
      <c r="DX111" s="238">
        <v>1</v>
      </c>
      <c r="DY111" s="238"/>
      <c r="DZ111" s="238"/>
      <c r="EA111" s="238"/>
      <c r="EB111" s="238"/>
      <c r="EC111" s="238"/>
      <c r="ED111" s="187">
        <v>0</v>
      </c>
      <c r="EE111" s="187">
        <v>0</v>
      </c>
      <c r="EF111" s="238"/>
      <c r="EG111" s="187">
        <v>0</v>
      </c>
      <c r="EH111" s="187">
        <v>10882.776</v>
      </c>
      <c r="EI111" s="187">
        <v>19301.784</v>
      </c>
      <c r="EJ111" s="238">
        <f t="shared" si="81"/>
        <v>1</v>
      </c>
      <c r="EK111" s="187">
        <v>0</v>
      </c>
      <c r="EL111" s="187">
        <v>37301.412</v>
      </c>
      <c r="EM111" s="26">
        <f>(EL111-EN111)/EL111</f>
        <v>1</v>
      </c>
      <c r="EN111" s="187">
        <v>0</v>
      </c>
      <c r="EO111" s="238">
        <f t="shared" si="82"/>
        <v>1</v>
      </c>
      <c r="EP111" s="187">
        <f t="shared" si="74"/>
        <v>0</v>
      </c>
      <c r="EQ111" s="187">
        <v>1003916.808</v>
      </c>
      <c r="ER111" s="238" t="e">
        <f t="shared" si="73"/>
        <v>#DIV/0!</v>
      </c>
      <c r="ES111" s="238">
        <f t="shared" si="73"/>
        <v>1</v>
      </c>
      <c r="ET111" s="187"/>
      <c r="EU111" s="187">
        <v>88570.82400000001</v>
      </c>
      <c r="EV111" s="187">
        <v>98244.288</v>
      </c>
      <c r="EW111" s="238">
        <f t="shared" si="83"/>
        <v>1</v>
      </c>
      <c r="EX111" s="187"/>
      <c r="EY111" s="187">
        <v>175342.464</v>
      </c>
      <c r="EZ111" s="251">
        <f t="shared" si="75"/>
        <v>1</v>
      </c>
      <c r="FA111" s="187"/>
      <c r="FB111" s="187">
        <v>155443.32</v>
      </c>
      <c r="FC111" s="238">
        <f t="shared" si="98"/>
        <v>1</v>
      </c>
      <c r="FD111" s="187"/>
      <c r="FE111" s="26" t="s">
        <v>0</v>
      </c>
      <c r="FF111" s="26"/>
      <c r="FG111" s="26"/>
      <c r="FH111" s="26" t="e">
        <f t="shared" si="76"/>
        <v>#DIV/0!</v>
      </c>
      <c r="FI111" s="187"/>
      <c r="FJ111" s="187">
        <v>0</v>
      </c>
      <c r="FK111" s="26"/>
      <c r="FL111" s="26"/>
      <c r="FM111" s="26"/>
      <c r="FN111" s="26" t="e">
        <f t="shared" si="97"/>
        <v>#DIV/0!</v>
      </c>
      <c r="FO111" s="187"/>
      <c r="FP111" s="187"/>
      <c r="FQ111" s="26" t="e">
        <f t="shared" si="88"/>
        <v>#DIV/0!</v>
      </c>
      <c r="FR111" s="187">
        <f t="shared" si="77"/>
        <v>0</v>
      </c>
      <c r="FS111" s="187"/>
      <c r="FT111" s="238" t="e">
        <f t="shared" si="84"/>
        <v>#DIV/0!</v>
      </c>
      <c r="FU111" s="187">
        <v>0</v>
      </c>
      <c r="FV111" s="187">
        <v>0</v>
      </c>
      <c r="FW111" s="238"/>
      <c r="FX111" s="238"/>
      <c r="FY111" s="26" t="e">
        <f t="shared" si="95"/>
        <v>#DIV/0!</v>
      </c>
      <c r="FZ111" s="187"/>
      <c r="GA111" s="187">
        <v>0</v>
      </c>
      <c r="GB111" s="187"/>
      <c r="GC111" s="26"/>
      <c r="GD111" s="100"/>
      <c r="GE111" s="100"/>
      <c r="GF111" s="26"/>
      <c r="GG111" s="26"/>
      <c r="GH111" s="26"/>
      <c r="GI111" s="26"/>
      <c r="GJ111" s="26"/>
      <c r="GK111" s="26"/>
      <c r="GL111" s="26"/>
      <c r="GM111" s="100"/>
      <c r="GN111" s="100"/>
      <c r="GO111" s="26" t="e">
        <f t="shared" si="85"/>
        <v>#DIV/0!</v>
      </c>
      <c r="GP111" s="100"/>
      <c r="GQ111" s="187"/>
      <c r="GR111" s="26"/>
      <c r="GS111" s="100"/>
      <c r="GT111" s="100"/>
      <c r="GU111" s="26"/>
      <c r="GV111" s="26"/>
      <c r="GW111" s="291"/>
      <c r="GX111" s="26"/>
      <c r="GY111" s="100"/>
      <c r="GZ111" s="291"/>
      <c r="HA111" s="26"/>
      <c r="HB111" s="100"/>
      <c r="HC111" s="26"/>
      <c r="HD111" s="26"/>
      <c r="HE111" s="26"/>
      <c r="HF111" s="26"/>
      <c r="HG111" s="26"/>
      <c r="HH111" s="26"/>
      <c r="HI111" s="26"/>
      <c r="HJ111" s="26" t="e">
        <f t="shared" si="70"/>
        <v>#DIV/0!</v>
      </c>
      <c r="HK111" s="187"/>
      <c r="HL111" s="187">
        <f t="shared" si="94"/>
        <v>0</v>
      </c>
      <c r="HM111" s="26"/>
      <c r="HN111" s="187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187"/>
      <c r="IA111" s="187"/>
      <c r="IB111" s="187"/>
      <c r="IC111" s="26"/>
      <c r="ID111" s="26"/>
      <c r="IE111" s="187"/>
      <c r="IF111" s="187"/>
      <c r="IG111" s="26"/>
      <c r="IH111" s="26"/>
      <c r="IJ111" s="187"/>
      <c r="IK111" s="26"/>
    </row>
    <row r="112" spans="1:245" ht="14.25" customHeight="1" hidden="1">
      <c r="A112" s="10" t="s">
        <v>122</v>
      </c>
      <c r="B112" s="153"/>
      <c r="C112" s="153"/>
      <c r="D112" s="153"/>
      <c r="E112" s="233" t="e">
        <f>(#REF!-C112)/#REF!</f>
        <v>#REF!</v>
      </c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56"/>
      <c r="U112" s="12"/>
      <c r="V112" s="100"/>
      <c r="W112" s="1"/>
      <c r="X112" s="12"/>
      <c r="Y112" s="12"/>
      <c r="Z112" s="12"/>
      <c r="AA112" s="12"/>
      <c r="AB112" s="100"/>
      <c r="AC112" s="12"/>
      <c r="AD112" s="12"/>
      <c r="AE112" s="12"/>
      <c r="AF112" s="12"/>
      <c r="AG112" s="12" t="e">
        <f t="shared" si="92"/>
        <v>#DIV/0!</v>
      </c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"/>
      <c r="AV112" s="12"/>
      <c r="AW112" s="12"/>
      <c r="AX112" s="12">
        <f t="shared" si="96"/>
        <v>0</v>
      </c>
      <c r="AY112" s="23"/>
      <c r="AZ112" s="12"/>
      <c r="BA112" s="12"/>
      <c r="BB112" s="12"/>
      <c r="BC112" s="1" t="e">
        <f t="shared" si="89"/>
        <v>#DIV/0!</v>
      </c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23"/>
      <c r="BS112" s="12"/>
      <c r="BT112" s="1"/>
      <c r="BU112" s="1"/>
      <c r="BV112" s="1" t="s">
        <v>0</v>
      </c>
      <c r="BW112" s="1" t="s">
        <v>0</v>
      </c>
      <c r="BX112" s="1" t="s">
        <v>0</v>
      </c>
      <c r="BY112" s="1">
        <v>1</v>
      </c>
      <c r="BZ112" s="1">
        <v>1</v>
      </c>
      <c r="CA112" s="1">
        <v>1</v>
      </c>
      <c r="CB112" s="12" t="e">
        <f>#REF!+C112+AX112+BQ112</f>
        <v>#REF!</v>
      </c>
      <c r="CC112" s="1">
        <v>1</v>
      </c>
      <c r="CD112" s="1">
        <v>1</v>
      </c>
      <c r="CE112" s="148">
        <v>1</v>
      </c>
      <c r="CF112" s="23">
        <v>1</v>
      </c>
      <c r="CG112" s="100"/>
      <c r="CH112" s="100"/>
      <c r="CI112" s="8">
        <v>1</v>
      </c>
      <c r="CJ112" s="8">
        <v>1</v>
      </c>
      <c r="CK112" s="8">
        <v>1</v>
      </c>
      <c r="CL112" s="8">
        <v>1</v>
      </c>
      <c r="CM112" s="8">
        <v>1</v>
      </c>
      <c r="CN112" s="8">
        <v>1</v>
      </c>
      <c r="CO112" s="8">
        <v>1</v>
      </c>
      <c r="CP112" s="8">
        <v>1</v>
      </c>
      <c r="CQ112" s="8">
        <v>1</v>
      </c>
      <c r="CR112" s="8">
        <v>1</v>
      </c>
      <c r="CS112" s="8">
        <v>1</v>
      </c>
      <c r="CT112" s="8">
        <v>1</v>
      </c>
      <c r="CU112" s="176">
        <v>198668862.55199996</v>
      </c>
      <c r="CV112" s="26">
        <f t="shared" si="86"/>
        <v>1</v>
      </c>
      <c r="CW112" s="182">
        <v>1</v>
      </c>
      <c r="CX112" s="182">
        <v>1</v>
      </c>
      <c r="CY112" s="182">
        <f t="shared" si="87"/>
        <v>1</v>
      </c>
      <c r="CZ112" s="187">
        <v>27520881.924</v>
      </c>
      <c r="DA112" s="187">
        <v>0</v>
      </c>
      <c r="DB112" s="187">
        <v>21664635.06</v>
      </c>
      <c r="DC112" s="8">
        <v>1</v>
      </c>
      <c r="DD112" s="100">
        <v>27520881.924</v>
      </c>
      <c r="DE112" s="100">
        <v>0</v>
      </c>
      <c r="DF112" s="182">
        <v>1</v>
      </c>
      <c r="DG112" s="182">
        <v>1</v>
      </c>
      <c r="DH112" s="182">
        <v>1</v>
      </c>
      <c r="DI112" s="182">
        <v>1</v>
      </c>
      <c r="DJ112" s="182">
        <v>1</v>
      </c>
      <c r="DK112" s="182">
        <v>1</v>
      </c>
      <c r="DL112" s="182">
        <v>1</v>
      </c>
      <c r="DM112" s="8">
        <v>1</v>
      </c>
      <c r="DN112" s="26">
        <f t="shared" si="78"/>
        <v>1</v>
      </c>
      <c r="DO112" s="199">
        <v>208407695.27999997</v>
      </c>
      <c r="DP112" s="187">
        <f t="shared" si="93"/>
        <v>0</v>
      </c>
      <c r="DQ112" s="238">
        <v>1</v>
      </c>
      <c r="DR112" s="238" t="e">
        <f t="shared" si="79"/>
        <v>#DIV/0!</v>
      </c>
      <c r="DS112" s="223"/>
      <c r="DT112" s="187"/>
      <c r="DU112" s="238" t="e">
        <f t="shared" si="80"/>
        <v>#DIV/0!</v>
      </c>
      <c r="DV112" s="229"/>
      <c r="DW112" s="187">
        <v>0</v>
      </c>
      <c r="DX112" s="238">
        <v>1</v>
      </c>
      <c r="DY112" s="238"/>
      <c r="DZ112" s="238"/>
      <c r="EA112" s="238"/>
      <c r="EB112" s="238"/>
      <c r="EC112" s="238"/>
      <c r="ED112" s="187">
        <v>0</v>
      </c>
      <c r="EE112" s="187">
        <v>0</v>
      </c>
      <c r="EF112" s="238"/>
      <c r="EG112" s="187">
        <v>0</v>
      </c>
      <c r="EH112" s="187">
        <v>0</v>
      </c>
      <c r="EI112" s="187"/>
      <c r="EJ112" s="238"/>
      <c r="EK112" s="187">
        <v>0</v>
      </c>
      <c r="EL112" s="187">
        <v>0</v>
      </c>
      <c r="EM112" s="26"/>
      <c r="EN112" s="187">
        <v>0</v>
      </c>
      <c r="EO112" s="238">
        <f t="shared" si="82"/>
        <v>1</v>
      </c>
      <c r="EP112" s="187">
        <f t="shared" si="74"/>
        <v>0</v>
      </c>
      <c r="EQ112" s="187">
        <v>231394567.284</v>
      </c>
      <c r="ER112" s="238" t="e">
        <f t="shared" si="73"/>
        <v>#DIV/0!</v>
      </c>
      <c r="ES112" s="238" t="e">
        <f t="shared" si="73"/>
        <v>#DIV/0!</v>
      </c>
      <c r="ET112" s="187"/>
      <c r="EU112" s="187">
        <v>0</v>
      </c>
      <c r="EV112" s="187">
        <v>0</v>
      </c>
      <c r="EW112" s="238"/>
      <c r="EX112" s="187"/>
      <c r="EY112" s="187">
        <v>20283603.408</v>
      </c>
      <c r="EZ112" s="251">
        <f t="shared" si="75"/>
        <v>1</v>
      </c>
      <c r="FA112" s="260">
        <v>0</v>
      </c>
      <c r="FB112" s="187">
        <v>32449678.452</v>
      </c>
      <c r="FC112" s="238">
        <f>(FB112-FD112)/FB112</f>
        <v>1</v>
      </c>
      <c r="FD112" s="187">
        <v>0</v>
      </c>
      <c r="FE112" s="26">
        <v>1</v>
      </c>
      <c r="FF112" s="26"/>
      <c r="FG112" s="26"/>
      <c r="FH112" s="26" t="e">
        <f t="shared" si="76"/>
        <v>#DIV/0!</v>
      </c>
      <c r="FI112" s="187"/>
      <c r="FJ112" s="187">
        <v>0</v>
      </c>
      <c r="FK112" s="26"/>
      <c r="FL112" s="26"/>
      <c r="FM112" s="26"/>
      <c r="FN112" s="26" t="e">
        <f t="shared" si="97"/>
        <v>#DIV/0!</v>
      </c>
      <c r="FO112" s="187"/>
      <c r="FP112" s="187">
        <v>0</v>
      </c>
      <c r="FQ112" s="26">
        <f t="shared" si="88"/>
        <v>1</v>
      </c>
      <c r="FR112" s="187">
        <f t="shared" si="77"/>
        <v>0</v>
      </c>
      <c r="FS112" s="187">
        <v>52733281.85999999</v>
      </c>
      <c r="FT112" s="238" t="e">
        <f t="shared" si="84"/>
        <v>#DIV/0!</v>
      </c>
      <c r="FU112" s="187">
        <v>0</v>
      </c>
      <c r="FV112" s="187">
        <v>0</v>
      </c>
      <c r="FW112" s="238"/>
      <c r="FX112" s="238"/>
      <c r="FY112" s="26" t="e">
        <f t="shared" si="95"/>
        <v>#DIV/0!</v>
      </c>
      <c r="FZ112" s="187"/>
      <c r="GA112" s="187">
        <v>0</v>
      </c>
      <c r="GB112" s="187"/>
      <c r="GC112" s="26"/>
      <c r="GD112" s="100"/>
      <c r="GE112" s="100"/>
      <c r="GF112" s="26"/>
      <c r="GG112" s="26"/>
      <c r="GH112" s="26"/>
      <c r="GI112" s="26"/>
      <c r="GJ112" s="26"/>
      <c r="GK112" s="26"/>
      <c r="GL112" s="26"/>
      <c r="GM112" s="100"/>
      <c r="GN112" s="100"/>
      <c r="GO112" s="26" t="e">
        <f t="shared" si="85"/>
        <v>#DIV/0!</v>
      </c>
      <c r="GP112" s="100"/>
      <c r="GQ112" s="187"/>
      <c r="GR112" s="26"/>
      <c r="GS112" s="100"/>
      <c r="GT112" s="100"/>
      <c r="GU112" s="26"/>
      <c r="GV112" s="26"/>
      <c r="GW112" s="291"/>
      <c r="GX112" s="26"/>
      <c r="GY112" s="100"/>
      <c r="GZ112" s="291"/>
      <c r="HA112" s="26"/>
      <c r="HB112" s="100"/>
      <c r="HC112" s="26"/>
      <c r="HD112" s="26"/>
      <c r="HE112" s="26"/>
      <c r="HF112" s="26"/>
      <c r="HG112" s="26"/>
      <c r="HH112" s="26"/>
      <c r="HI112" s="26"/>
      <c r="HJ112" s="26" t="e">
        <f t="shared" si="70"/>
        <v>#DIV/0!</v>
      </c>
      <c r="HK112" s="187"/>
      <c r="HL112" s="187">
        <f t="shared" si="94"/>
        <v>0</v>
      </c>
      <c r="HM112" s="26"/>
      <c r="HN112" s="187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187"/>
      <c r="IA112" s="187"/>
      <c r="IB112" s="187"/>
      <c r="IC112" s="26"/>
      <c r="ID112" s="26"/>
      <c r="IE112" s="187"/>
      <c r="IF112" s="187"/>
      <c r="IG112" s="26"/>
      <c r="IH112" s="26"/>
      <c r="IJ112" s="187"/>
      <c r="IK112" s="26"/>
    </row>
    <row r="113" spans="1:245" ht="14.25" customHeight="1" hidden="1">
      <c r="A113" s="10" t="s">
        <v>123</v>
      </c>
      <c r="B113" s="153"/>
      <c r="C113" s="153"/>
      <c r="D113" s="153"/>
      <c r="E113" s="233" t="e">
        <f>(#REF!-C113)/#REF!</f>
        <v>#REF!</v>
      </c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56"/>
      <c r="U113" s="12"/>
      <c r="V113" s="100"/>
      <c r="W113" s="1"/>
      <c r="X113" s="12"/>
      <c r="Y113" s="12"/>
      <c r="Z113" s="12"/>
      <c r="AA113" s="12"/>
      <c r="AB113" s="100"/>
      <c r="AC113" s="12"/>
      <c r="AD113" s="12"/>
      <c r="AE113" s="12"/>
      <c r="AF113" s="12"/>
      <c r="AG113" s="12" t="e">
        <f t="shared" si="92"/>
        <v>#DIV/0!</v>
      </c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"/>
      <c r="AV113" s="12"/>
      <c r="AW113" s="12"/>
      <c r="AX113" s="12">
        <f t="shared" si="96"/>
        <v>0</v>
      </c>
      <c r="AY113" s="23"/>
      <c r="AZ113" s="12"/>
      <c r="BA113" s="12"/>
      <c r="BB113" s="12"/>
      <c r="BC113" s="1" t="e">
        <f t="shared" si="89"/>
        <v>#DIV/0!</v>
      </c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23"/>
      <c r="BS113" s="12"/>
      <c r="BT113" s="1"/>
      <c r="BU113" s="1"/>
      <c r="BV113" s="1" t="s">
        <v>0</v>
      </c>
      <c r="BW113" s="1" t="s">
        <v>0</v>
      </c>
      <c r="BX113" s="1" t="s">
        <v>0</v>
      </c>
      <c r="BY113" s="1">
        <v>1</v>
      </c>
      <c r="BZ113" s="1">
        <v>1</v>
      </c>
      <c r="CA113" s="1">
        <v>1</v>
      </c>
      <c r="CB113" s="12" t="e">
        <f>#REF!+C113+AX113+BQ113</f>
        <v>#REF!</v>
      </c>
      <c r="CC113" s="1">
        <v>1</v>
      </c>
      <c r="CD113" s="1">
        <v>1</v>
      </c>
      <c r="CE113" s="148">
        <v>1</v>
      </c>
      <c r="CF113" s="23">
        <v>1</v>
      </c>
      <c r="CG113" s="100"/>
      <c r="CH113" s="100"/>
      <c r="CI113" s="8">
        <v>1</v>
      </c>
      <c r="CJ113" s="8">
        <v>1</v>
      </c>
      <c r="CK113" s="8">
        <v>1</v>
      </c>
      <c r="CL113" s="8">
        <v>1</v>
      </c>
      <c r="CM113" s="8">
        <v>1</v>
      </c>
      <c r="CN113" s="8">
        <v>1</v>
      </c>
      <c r="CO113" s="8">
        <v>1</v>
      </c>
      <c r="CP113" s="8">
        <v>1</v>
      </c>
      <c r="CQ113" s="8">
        <v>1</v>
      </c>
      <c r="CR113" s="8">
        <v>1</v>
      </c>
      <c r="CS113" s="8">
        <v>1</v>
      </c>
      <c r="CT113" s="8">
        <v>1</v>
      </c>
      <c r="CU113" s="176">
        <v>1682450.7840000002</v>
      </c>
      <c r="CV113" s="26">
        <f t="shared" si="86"/>
        <v>1</v>
      </c>
      <c r="CW113" s="182">
        <v>1</v>
      </c>
      <c r="CX113" s="182">
        <v>1</v>
      </c>
      <c r="CY113" s="182">
        <f t="shared" si="87"/>
        <v>1</v>
      </c>
      <c r="CZ113" s="187">
        <v>203436.12</v>
      </c>
      <c r="DA113" s="187">
        <v>0</v>
      </c>
      <c r="DB113" s="187">
        <v>126364.956</v>
      </c>
      <c r="DC113" s="8">
        <v>1.0000000316543456</v>
      </c>
      <c r="DD113" s="100">
        <v>203436.12</v>
      </c>
      <c r="DE113" s="100">
        <v>0</v>
      </c>
      <c r="DF113" s="182">
        <v>1</v>
      </c>
      <c r="DG113" s="182">
        <v>1</v>
      </c>
      <c r="DH113" s="182">
        <v>1</v>
      </c>
      <c r="DI113" s="182">
        <v>1</v>
      </c>
      <c r="DJ113" s="182">
        <v>1</v>
      </c>
      <c r="DK113" s="182">
        <v>1</v>
      </c>
      <c r="DL113" s="182">
        <v>1</v>
      </c>
      <c r="DM113" s="8">
        <v>1</v>
      </c>
      <c r="DN113" s="26">
        <f t="shared" si="78"/>
        <v>1</v>
      </c>
      <c r="DO113" s="199">
        <v>1997792.9759999998</v>
      </c>
      <c r="DP113" s="187">
        <f t="shared" si="93"/>
        <v>0</v>
      </c>
      <c r="DQ113" s="238">
        <v>1</v>
      </c>
      <c r="DR113" s="238" t="e">
        <f t="shared" si="79"/>
        <v>#DIV/0!</v>
      </c>
      <c r="DS113" s="223"/>
      <c r="DT113" s="187"/>
      <c r="DU113" s="238" t="e">
        <f t="shared" si="80"/>
        <v>#DIV/0!</v>
      </c>
      <c r="DV113" s="229"/>
      <c r="DW113" s="187">
        <v>0</v>
      </c>
      <c r="DX113" s="238">
        <v>1</v>
      </c>
      <c r="DY113" s="238"/>
      <c r="DZ113" s="238"/>
      <c r="EA113" s="238"/>
      <c r="EB113" s="238"/>
      <c r="EC113" s="238"/>
      <c r="ED113" s="187">
        <v>0</v>
      </c>
      <c r="EE113" s="187">
        <v>0</v>
      </c>
      <c r="EF113" s="238"/>
      <c r="EG113" s="187">
        <v>0</v>
      </c>
      <c r="EH113" s="187">
        <v>958128.9</v>
      </c>
      <c r="EI113" s="187">
        <v>578748.2039999999</v>
      </c>
      <c r="EJ113" s="238">
        <f t="shared" si="81"/>
        <v>1</v>
      </c>
      <c r="EK113" s="187">
        <v>0</v>
      </c>
      <c r="EL113" s="187">
        <v>811298.16</v>
      </c>
      <c r="EM113" s="26">
        <f>(EL113-EN113)/EL113</f>
        <v>1</v>
      </c>
      <c r="EN113" s="187">
        <v>0</v>
      </c>
      <c r="EO113" s="238">
        <f t="shared" si="82"/>
        <v>1</v>
      </c>
      <c r="EP113" s="187">
        <f t="shared" si="74"/>
        <v>0</v>
      </c>
      <c r="EQ113" s="187">
        <v>6341650.583999999</v>
      </c>
      <c r="ER113" s="238" t="e">
        <f t="shared" si="73"/>
        <v>#DIV/0!</v>
      </c>
      <c r="ES113" s="238">
        <f t="shared" si="73"/>
        <v>1</v>
      </c>
      <c r="ET113" s="187"/>
      <c r="EU113" s="187">
        <v>1026972.1079999999</v>
      </c>
      <c r="EV113" s="187">
        <v>1096920.264</v>
      </c>
      <c r="EW113" s="238">
        <f t="shared" si="83"/>
        <v>1</v>
      </c>
      <c r="EX113" s="187"/>
      <c r="EY113" s="187">
        <v>1786628.4</v>
      </c>
      <c r="EZ113" s="251">
        <f t="shared" si="75"/>
        <v>1</v>
      </c>
      <c r="FA113" s="187"/>
      <c r="FB113" s="187">
        <v>1868109.84</v>
      </c>
      <c r="FC113" s="238">
        <f t="shared" si="98"/>
        <v>1</v>
      </c>
      <c r="FD113" s="187"/>
      <c r="FE113" s="26">
        <v>1</v>
      </c>
      <c r="FF113" s="26"/>
      <c r="FG113" s="26"/>
      <c r="FH113" s="26">
        <f t="shared" si="76"/>
        <v>1</v>
      </c>
      <c r="FI113" s="187"/>
      <c r="FJ113" s="187">
        <v>432822.02400000003</v>
      </c>
      <c r="FK113" s="26"/>
      <c r="FL113" s="26"/>
      <c r="FM113" s="26"/>
      <c r="FN113" s="26" t="e">
        <f t="shared" si="97"/>
        <v>#DIV/0!</v>
      </c>
      <c r="FO113" s="187"/>
      <c r="FP113" s="187"/>
      <c r="FQ113" s="26" t="e">
        <f t="shared" si="88"/>
        <v>#DIV/0!</v>
      </c>
      <c r="FR113" s="187">
        <f t="shared" si="77"/>
        <v>0</v>
      </c>
      <c r="FS113" s="187"/>
      <c r="FT113" s="238" t="e">
        <f t="shared" si="84"/>
        <v>#DIV/0!</v>
      </c>
      <c r="FU113" s="187">
        <v>0</v>
      </c>
      <c r="FV113" s="187">
        <v>0</v>
      </c>
      <c r="FW113" s="238"/>
      <c r="FX113" s="238"/>
      <c r="FY113" s="26" t="e">
        <f t="shared" si="95"/>
        <v>#DIV/0!</v>
      </c>
      <c r="FZ113" s="187"/>
      <c r="GA113" s="187">
        <v>0</v>
      </c>
      <c r="GB113" s="187"/>
      <c r="GC113" s="26"/>
      <c r="GD113" s="100"/>
      <c r="GE113" s="100"/>
      <c r="GF113" s="26"/>
      <c r="GG113" s="26"/>
      <c r="GH113" s="26"/>
      <c r="GI113" s="26"/>
      <c r="GJ113" s="26"/>
      <c r="GK113" s="26"/>
      <c r="GL113" s="26"/>
      <c r="GM113" s="100"/>
      <c r="GN113" s="100"/>
      <c r="GO113" s="26" t="e">
        <f t="shared" si="85"/>
        <v>#DIV/0!</v>
      </c>
      <c r="GP113" s="100"/>
      <c r="GQ113" s="187"/>
      <c r="GR113" s="26"/>
      <c r="GS113" s="100"/>
      <c r="GT113" s="100"/>
      <c r="GU113" s="26"/>
      <c r="GV113" s="26"/>
      <c r="GW113" s="291"/>
      <c r="GX113" s="26"/>
      <c r="GY113" s="100"/>
      <c r="GZ113" s="291"/>
      <c r="HA113" s="26"/>
      <c r="HB113" s="100"/>
      <c r="HC113" s="26"/>
      <c r="HD113" s="26"/>
      <c r="HE113" s="26"/>
      <c r="HF113" s="26"/>
      <c r="HG113" s="26"/>
      <c r="HH113" s="26"/>
      <c r="HI113" s="26"/>
      <c r="HJ113" s="26" t="e">
        <f t="shared" si="70"/>
        <v>#DIV/0!</v>
      </c>
      <c r="HK113" s="187"/>
      <c r="HL113" s="187">
        <f t="shared" si="94"/>
        <v>0</v>
      </c>
      <c r="HM113" s="26"/>
      <c r="HN113" s="187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187"/>
      <c r="IA113" s="187"/>
      <c r="IB113" s="187"/>
      <c r="IC113" s="26"/>
      <c r="ID113" s="26"/>
      <c r="IE113" s="187"/>
      <c r="IF113" s="187"/>
      <c r="IG113" s="26"/>
      <c r="IH113" s="26"/>
      <c r="IJ113" s="187"/>
      <c r="IK113" s="26"/>
    </row>
    <row r="114" spans="1:245" ht="14.25" customHeight="1" hidden="1">
      <c r="A114" s="10" t="s">
        <v>124</v>
      </c>
      <c r="B114" s="153"/>
      <c r="C114" s="153"/>
      <c r="D114" s="153"/>
      <c r="E114" s="233" t="e">
        <f>(#REF!-C114)/#REF!</f>
        <v>#REF!</v>
      </c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56"/>
      <c r="U114" s="12"/>
      <c r="V114" s="100"/>
      <c r="W114" s="1"/>
      <c r="X114" s="12"/>
      <c r="Y114" s="12"/>
      <c r="Z114" s="12"/>
      <c r="AA114" s="12"/>
      <c r="AB114" s="100"/>
      <c r="AC114" s="12"/>
      <c r="AD114" s="12"/>
      <c r="AE114" s="12"/>
      <c r="AF114" s="12"/>
      <c r="AG114" s="12" t="e">
        <f t="shared" si="92"/>
        <v>#DIV/0!</v>
      </c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"/>
      <c r="AV114" s="12"/>
      <c r="AW114" s="12"/>
      <c r="AX114" s="12">
        <f t="shared" si="96"/>
        <v>0</v>
      </c>
      <c r="AY114" s="23"/>
      <c r="AZ114" s="12"/>
      <c r="BA114" s="12"/>
      <c r="BB114" s="12"/>
      <c r="BC114" s="1" t="e">
        <f t="shared" si="89"/>
        <v>#DIV/0!</v>
      </c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23"/>
      <c r="BS114" s="12"/>
      <c r="BT114" s="1"/>
      <c r="BU114" s="1"/>
      <c r="BV114" s="1" t="s">
        <v>0</v>
      </c>
      <c r="BW114" s="1" t="s">
        <v>0</v>
      </c>
      <c r="BX114" s="1" t="s">
        <v>0</v>
      </c>
      <c r="BY114" s="1">
        <v>1</v>
      </c>
      <c r="BZ114" s="1">
        <v>1</v>
      </c>
      <c r="CA114" s="1">
        <v>1</v>
      </c>
      <c r="CB114" s="12" t="e">
        <f>#REF!+C114+AX114+BQ114</f>
        <v>#REF!</v>
      </c>
      <c r="CC114" s="1">
        <v>1</v>
      </c>
      <c r="CD114" s="1">
        <v>1</v>
      </c>
      <c r="CE114" s="148">
        <v>1</v>
      </c>
      <c r="CF114" s="23">
        <v>1</v>
      </c>
      <c r="CG114" s="100"/>
      <c r="CH114" s="100"/>
      <c r="CI114" s="8">
        <v>1</v>
      </c>
      <c r="CJ114" s="8">
        <v>1</v>
      </c>
      <c r="CK114" s="8">
        <v>1</v>
      </c>
      <c r="CL114" s="8">
        <v>1</v>
      </c>
      <c r="CM114" s="8">
        <v>1</v>
      </c>
      <c r="CN114" s="8">
        <v>1</v>
      </c>
      <c r="CO114" s="8">
        <v>1</v>
      </c>
      <c r="CP114" s="8">
        <v>1</v>
      </c>
      <c r="CQ114" s="8">
        <v>1</v>
      </c>
      <c r="CR114" s="8">
        <v>1</v>
      </c>
      <c r="CS114" s="8">
        <v>1</v>
      </c>
      <c r="CT114" s="8">
        <v>1</v>
      </c>
      <c r="CU114" s="176">
        <v>685104.648</v>
      </c>
      <c r="CV114" s="26">
        <f t="shared" si="86"/>
        <v>1</v>
      </c>
      <c r="CW114" s="182">
        <v>1</v>
      </c>
      <c r="CX114" s="182">
        <v>1</v>
      </c>
      <c r="CY114" s="182">
        <f t="shared" si="87"/>
        <v>1</v>
      </c>
      <c r="CZ114" s="187">
        <v>79331.904</v>
      </c>
      <c r="DA114" s="187">
        <v>0</v>
      </c>
      <c r="DB114" s="187">
        <v>61294.488</v>
      </c>
      <c r="DC114" s="8">
        <v>1.0000000326293614</v>
      </c>
      <c r="DD114" s="100">
        <v>79331.904</v>
      </c>
      <c r="DE114" s="100">
        <v>0</v>
      </c>
      <c r="DF114" s="182">
        <v>1</v>
      </c>
      <c r="DG114" s="182">
        <v>1</v>
      </c>
      <c r="DH114" s="182">
        <v>1</v>
      </c>
      <c r="DI114" s="182">
        <v>1</v>
      </c>
      <c r="DJ114" s="182">
        <v>1</v>
      </c>
      <c r="DK114" s="182">
        <v>1</v>
      </c>
      <c r="DL114" s="182">
        <v>1</v>
      </c>
      <c r="DM114" s="8">
        <v>1</v>
      </c>
      <c r="DN114" s="26">
        <f t="shared" si="78"/>
        <v>1</v>
      </c>
      <c r="DO114" s="199">
        <v>1227426.84</v>
      </c>
      <c r="DP114" s="187">
        <f t="shared" si="93"/>
        <v>0</v>
      </c>
      <c r="DQ114" s="238">
        <v>1</v>
      </c>
      <c r="DR114" s="238" t="e">
        <f t="shared" si="79"/>
        <v>#DIV/0!</v>
      </c>
      <c r="DS114" s="223"/>
      <c r="DT114" s="187"/>
      <c r="DU114" s="238" t="e">
        <f t="shared" si="80"/>
        <v>#DIV/0!</v>
      </c>
      <c r="DV114" s="229"/>
      <c r="DW114" s="187">
        <v>0</v>
      </c>
      <c r="DX114" s="238">
        <v>1</v>
      </c>
      <c r="DY114" s="238"/>
      <c r="DZ114" s="238"/>
      <c r="EA114" s="238"/>
      <c r="EB114" s="238"/>
      <c r="EC114" s="238"/>
      <c r="ED114" s="187">
        <v>0</v>
      </c>
      <c r="EE114" s="187">
        <v>0</v>
      </c>
      <c r="EF114" s="238"/>
      <c r="EG114" s="187">
        <v>0</v>
      </c>
      <c r="EH114" s="187">
        <v>152907.91199999998</v>
      </c>
      <c r="EI114" s="187">
        <v>112519.092</v>
      </c>
      <c r="EJ114" s="238">
        <f t="shared" si="81"/>
        <v>1</v>
      </c>
      <c r="EK114" s="187">
        <v>0</v>
      </c>
      <c r="EL114" s="187">
        <v>90424.14</v>
      </c>
      <c r="EM114" s="26">
        <f>(EL114-EN114)/EL114</f>
        <v>1</v>
      </c>
      <c r="EN114" s="187">
        <v>0</v>
      </c>
      <c r="EO114" s="238">
        <f t="shared" si="82"/>
        <v>1</v>
      </c>
      <c r="EP114" s="187">
        <f t="shared" si="74"/>
        <v>0</v>
      </c>
      <c r="EQ114" s="187">
        <v>1466924.82</v>
      </c>
      <c r="ER114" s="238" t="e">
        <f t="shared" si="73"/>
        <v>#DIV/0!</v>
      </c>
      <c r="ES114" s="238">
        <f t="shared" si="73"/>
        <v>1</v>
      </c>
      <c r="ET114" s="187"/>
      <c r="EU114" s="187">
        <v>112437.84</v>
      </c>
      <c r="EV114" s="187">
        <v>97908.44399999999</v>
      </c>
      <c r="EW114" s="238">
        <f t="shared" si="83"/>
        <v>1</v>
      </c>
      <c r="EX114" s="187"/>
      <c r="EY114" s="187">
        <v>181114.5</v>
      </c>
      <c r="EZ114" s="251">
        <f t="shared" si="75"/>
        <v>1</v>
      </c>
      <c r="FA114" s="187"/>
      <c r="FB114" s="187">
        <v>161053.93199999997</v>
      </c>
      <c r="FC114" s="238">
        <f t="shared" si="98"/>
        <v>1</v>
      </c>
      <c r="FD114" s="187"/>
      <c r="FE114" s="26" t="s">
        <v>0</v>
      </c>
      <c r="FF114" s="26"/>
      <c r="FG114" s="26"/>
      <c r="FH114" s="26">
        <f t="shared" si="76"/>
        <v>1</v>
      </c>
      <c r="FI114" s="187"/>
      <c r="FJ114" s="187">
        <v>48605.52</v>
      </c>
      <c r="FK114" s="26"/>
      <c r="FL114" s="26"/>
      <c r="FM114" s="26"/>
      <c r="FN114" s="26" t="e">
        <f t="shared" si="97"/>
        <v>#DIV/0!</v>
      </c>
      <c r="FO114" s="187"/>
      <c r="FP114" s="187"/>
      <c r="FQ114" s="26" t="e">
        <f t="shared" si="88"/>
        <v>#DIV/0!</v>
      </c>
      <c r="FR114" s="187">
        <f t="shared" si="77"/>
        <v>0</v>
      </c>
      <c r="FS114" s="187"/>
      <c r="FT114" s="238" t="e">
        <f t="shared" si="84"/>
        <v>#DIV/0!</v>
      </c>
      <c r="FU114" s="187">
        <v>0</v>
      </c>
      <c r="FV114" s="187">
        <v>0</v>
      </c>
      <c r="FW114" s="238"/>
      <c r="FX114" s="238"/>
      <c r="FY114" s="26" t="e">
        <f t="shared" si="95"/>
        <v>#DIV/0!</v>
      </c>
      <c r="FZ114" s="187"/>
      <c r="GA114" s="187">
        <v>0</v>
      </c>
      <c r="GB114" s="187"/>
      <c r="GC114" s="26"/>
      <c r="GD114" s="100"/>
      <c r="GE114" s="100"/>
      <c r="GF114" s="26"/>
      <c r="GG114" s="26"/>
      <c r="GH114" s="26"/>
      <c r="GI114" s="26"/>
      <c r="GJ114" s="26"/>
      <c r="GK114" s="26"/>
      <c r="GL114" s="26"/>
      <c r="GM114" s="100"/>
      <c r="GN114" s="100"/>
      <c r="GO114" s="26" t="e">
        <f t="shared" si="85"/>
        <v>#DIV/0!</v>
      </c>
      <c r="GP114" s="100"/>
      <c r="GQ114" s="187"/>
      <c r="GR114" s="26"/>
      <c r="GS114" s="100"/>
      <c r="GT114" s="100"/>
      <c r="GU114" s="26"/>
      <c r="GV114" s="26"/>
      <c r="GW114" s="291"/>
      <c r="GX114" s="26"/>
      <c r="GY114" s="100"/>
      <c r="GZ114" s="291"/>
      <c r="HA114" s="26"/>
      <c r="HB114" s="100"/>
      <c r="HC114" s="26"/>
      <c r="HD114" s="26"/>
      <c r="HE114" s="26"/>
      <c r="HF114" s="26"/>
      <c r="HG114" s="26"/>
      <c r="HH114" s="26"/>
      <c r="HI114" s="26"/>
      <c r="HJ114" s="26" t="e">
        <f t="shared" si="70"/>
        <v>#DIV/0!</v>
      </c>
      <c r="HK114" s="187"/>
      <c r="HL114" s="187">
        <f t="shared" si="94"/>
        <v>0</v>
      </c>
      <c r="HM114" s="26"/>
      <c r="HN114" s="187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187"/>
      <c r="IA114" s="187"/>
      <c r="IB114" s="187"/>
      <c r="IC114" s="26"/>
      <c r="ID114" s="26"/>
      <c r="IE114" s="187"/>
      <c r="IF114" s="187"/>
      <c r="IG114" s="26"/>
      <c r="IH114" s="26"/>
      <c r="IJ114" s="187"/>
      <c r="IK114" s="26"/>
    </row>
    <row r="115" spans="1:245" ht="14.25" customHeight="1" hidden="1">
      <c r="A115" s="10" t="s">
        <v>125</v>
      </c>
      <c r="B115" s="153"/>
      <c r="C115" s="153"/>
      <c r="D115" s="153"/>
      <c r="E115" s="23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56"/>
      <c r="U115" s="12"/>
      <c r="V115" s="100"/>
      <c r="W115" s="1"/>
      <c r="X115" s="12"/>
      <c r="Y115" s="12"/>
      <c r="Z115" s="12"/>
      <c r="AA115" s="12"/>
      <c r="AB115" s="100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"/>
      <c r="AV115" s="12"/>
      <c r="AW115" s="12"/>
      <c r="AX115" s="12"/>
      <c r="AY115" s="23"/>
      <c r="AZ115" s="12"/>
      <c r="BA115" s="12"/>
      <c r="BB115" s="12"/>
      <c r="BC115" s="1" t="e">
        <f t="shared" si="89"/>
        <v>#DIV/0!</v>
      </c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23"/>
      <c r="BS115" s="12"/>
      <c r="BT115" s="1"/>
      <c r="BU115" s="1"/>
      <c r="BV115" s="1"/>
      <c r="BW115" s="1"/>
      <c r="BX115" s="1"/>
      <c r="BY115" s="1"/>
      <c r="BZ115" s="1"/>
      <c r="CA115" s="1"/>
      <c r="CB115" s="12"/>
      <c r="CC115" s="1"/>
      <c r="CD115" s="1"/>
      <c r="CE115" s="148">
        <v>1</v>
      </c>
      <c r="CF115" s="23">
        <v>1</v>
      </c>
      <c r="CG115" s="100"/>
      <c r="CH115" s="100"/>
      <c r="CI115" s="8">
        <v>1</v>
      </c>
      <c r="CJ115" s="8">
        <v>1</v>
      </c>
      <c r="CK115" s="8">
        <v>1</v>
      </c>
      <c r="CL115" s="8">
        <v>1</v>
      </c>
      <c r="CM115" s="8">
        <v>1</v>
      </c>
      <c r="CN115" s="8">
        <v>1</v>
      </c>
      <c r="CO115" s="8">
        <v>1</v>
      </c>
      <c r="CP115" s="8">
        <v>1</v>
      </c>
      <c r="CQ115" s="8">
        <v>1</v>
      </c>
      <c r="CR115" s="8">
        <v>1</v>
      </c>
      <c r="CS115" s="8">
        <v>1</v>
      </c>
      <c r="CT115" s="8">
        <v>1</v>
      </c>
      <c r="CU115" s="176">
        <v>186385840.896</v>
      </c>
      <c r="CV115" s="26">
        <f t="shared" si="86"/>
        <v>1</v>
      </c>
      <c r="CW115" s="182">
        <v>1</v>
      </c>
      <c r="CX115" s="182">
        <v>1</v>
      </c>
      <c r="CY115" s="182">
        <f t="shared" si="87"/>
        <v>1</v>
      </c>
      <c r="CZ115" s="187">
        <v>12238229.688</v>
      </c>
      <c r="DA115" s="187">
        <v>0</v>
      </c>
      <c r="DB115" s="187">
        <v>18523793.904</v>
      </c>
      <c r="DC115" s="8">
        <v>0.9999999997840615</v>
      </c>
      <c r="DD115" s="100">
        <v>12238229.688</v>
      </c>
      <c r="DE115" s="100">
        <v>0</v>
      </c>
      <c r="DF115" s="182">
        <v>1</v>
      </c>
      <c r="DG115" s="182">
        <v>1</v>
      </c>
      <c r="DH115" s="182">
        <v>1</v>
      </c>
      <c r="DI115" s="182">
        <v>1</v>
      </c>
      <c r="DJ115" s="182">
        <v>1</v>
      </c>
      <c r="DK115" s="182">
        <v>1</v>
      </c>
      <c r="DL115" s="182">
        <v>1</v>
      </c>
      <c r="DM115" s="8">
        <v>1</v>
      </c>
      <c r="DN115" s="26">
        <f t="shared" si="78"/>
        <v>1</v>
      </c>
      <c r="DO115" s="199">
        <v>169134062.208</v>
      </c>
      <c r="DP115" s="187">
        <f t="shared" si="93"/>
        <v>0</v>
      </c>
      <c r="DQ115" s="238">
        <v>1</v>
      </c>
      <c r="DR115" s="238" t="e">
        <f t="shared" si="79"/>
        <v>#DIV/0!</v>
      </c>
      <c r="DS115" s="223"/>
      <c r="DT115" s="187"/>
      <c r="DU115" s="238" t="e">
        <f t="shared" si="80"/>
        <v>#DIV/0!</v>
      </c>
      <c r="DV115" s="229"/>
      <c r="DW115" s="187">
        <v>16719555.123999998</v>
      </c>
      <c r="DX115" s="238" t="s">
        <v>0</v>
      </c>
      <c r="DY115" s="238"/>
      <c r="DZ115" s="238"/>
      <c r="EA115" s="238"/>
      <c r="EB115" s="238"/>
      <c r="EC115" s="238"/>
      <c r="ED115" s="187"/>
      <c r="EE115" s="187"/>
      <c r="EF115" s="238"/>
      <c r="EG115" s="187"/>
      <c r="EH115" s="187">
        <v>0</v>
      </c>
      <c r="EI115" s="187"/>
      <c r="EJ115" s="238"/>
      <c r="EK115" s="187"/>
      <c r="EL115" s="187">
        <v>0</v>
      </c>
      <c r="EM115" s="26"/>
      <c r="EN115" s="187"/>
      <c r="EO115" s="238">
        <f t="shared" si="82"/>
        <v>0.4739827556491534</v>
      </c>
      <c r="EP115" s="187">
        <f t="shared" si="74"/>
        <v>16719555.123999998</v>
      </c>
      <c r="EQ115" s="187">
        <v>31785184.427999996</v>
      </c>
      <c r="ER115" s="238" t="e">
        <f t="shared" si="73"/>
        <v>#DIV/0!</v>
      </c>
      <c r="ES115" s="238" t="e">
        <f t="shared" si="73"/>
        <v>#DIV/0!</v>
      </c>
      <c r="ET115" s="187"/>
      <c r="EU115" s="187">
        <v>0</v>
      </c>
      <c r="EV115" s="187">
        <v>0</v>
      </c>
      <c r="EW115" s="238"/>
      <c r="EX115" s="187"/>
      <c r="EY115" s="187">
        <v>0</v>
      </c>
      <c r="EZ115" s="251" t="e">
        <f t="shared" si="75"/>
        <v>#DIV/0!</v>
      </c>
      <c r="FA115" s="187"/>
      <c r="FB115" s="187">
        <v>0</v>
      </c>
      <c r="FC115" s="238"/>
      <c r="FD115" s="187"/>
      <c r="FE115" s="26">
        <v>1</v>
      </c>
      <c r="FF115" s="26"/>
      <c r="FG115" s="26"/>
      <c r="FH115" s="26" t="e">
        <f t="shared" si="76"/>
        <v>#DIV/0!</v>
      </c>
      <c r="FI115" s="187"/>
      <c r="FJ115" s="187">
        <v>0</v>
      </c>
      <c r="FK115" s="26"/>
      <c r="FL115" s="26"/>
      <c r="FM115" s="26"/>
      <c r="FN115" s="26" t="e">
        <f t="shared" si="97"/>
        <v>#DIV/0!</v>
      </c>
      <c r="FO115" s="187"/>
      <c r="FP115" s="187"/>
      <c r="FQ115" s="26" t="e">
        <f t="shared" si="88"/>
        <v>#DIV/0!</v>
      </c>
      <c r="FR115" s="187">
        <f t="shared" si="77"/>
        <v>0</v>
      </c>
      <c r="FS115" s="187"/>
      <c r="FT115" s="238" t="e">
        <f t="shared" si="84"/>
        <v>#DIV/0!</v>
      </c>
      <c r="FU115" s="187">
        <v>0</v>
      </c>
      <c r="FV115" s="187">
        <v>0</v>
      </c>
      <c r="FW115" s="238"/>
      <c r="FX115" s="238"/>
      <c r="FY115" s="26" t="e">
        <f t="shared" si="95"/>
        <v>#DIV/0!</v>
      </c>
      <c r="FZ115" s="187"/>
      <c r="GA115" s="187">
        <v>0</v>
      </c>
      <c r="GB115" s="187"/>
      <c r="GC115" s="26"/>
      <c r="GD115" s="100"/>
      <c r="GE115" s="100"/>
      <c r="GF115" s="26"/>
      <c r="GG115" s="26"/>
      <c r="GH115" s="26"/>
      <c r="GI115" s="26"/>
      <c r="GJ115" s="26"/>
      <c r="GK115" s="26"/>
      <c r="GL115" s="26"/>
      <c r="GM115" s="100"/>
      <c r="GN115" s="100"/>
      <c r="GO115" s="26" t="e">
        <f t="shared" si="85"/>
        <v>#DIV/0!</v>
      </c>
      <c r="GP115" s="100"/>
      <c r="GQ115" s="187"/>
      <c r="GR115" s="26"/>
      <c r="GS115" s="100"/>
      <c r="GT115" s="100"/>
      <c r="GU115" s="26"/>
      <c r="GV115" s="26"/>
      <c r="GW115" s="291"/>
      <c r="GX115" s="26"/>
      <c r="GY115" s="100"/>
      <c r="GZ115" s="291"/>
      <c r="HA115" s="26"/>
      <c r="HB115" s="100"/>
      <c r="HC115" s="26"/>
      <c r="HD115" s="26"/>
      <c r="HE115" s="26"/>
      <c r="HF115" s="26"/>
      <c r="HG115" s="26"/>
      <c r="HH115" s="26"/>
      <c r="HI115" s="26"/>
      <c r="HJ115" s="26" t="e">
        <f t="shared" si="70"/>
        <v>#DIV/0!</v>
      </c>
      <c r="HK115" s="187"/>
      <c r="HL115" s="187">
        <f t="shared" si="94"/>
        <v>0</v>
      </c>
      <c r="HM115" s="26"/>
      <c r="HN115" s="187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187"/>
      <c r="IA115" s="187"/>
      <c r="IB115" s="187"/>
      <c r="IC115" s="26"/>
      <c r="ID115" s="26"/>
      <c r="IE115" s="187"/>
      <c r="IF115" s="187"/>
      <c r="IG115" s="26"/>
      <c r="IH115" s="26"/>
      <c r="IJ115" s="187"/>
      <c r="IK115" s="26"/>
    </row>
    <row r="116" spans="1:245" ht="14.25" customHeight="1" hidden="1">
      <c r="A116" s="10" t="s">
        <v>126</v>
      </c>
      <c r="B116" s="153"/>
      <c r="C116" s="153"/>
      <c r="D116" s="153"/>
      <c r="E116" s="23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56"/>
      <c r="U116" s="12"/>
      <c r="V116" s="100"/>
      <c r="W116" s="1"/>
      <c r="X116" s="12"/>
      <c r="Y116" s="12"/>
      <c r="Z116" s="12"/>
      <c r="AA116" s="12"/>
      <c r="AB116" s="100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"/>
      <c r="AV116" s="12"/>
      <c r="AW116" s="12"/>
      <c r="AX116" s="12"/>
      <c r="AY116" s="23"/>
      <c r="AZ116" s="12"/>
      <c r="BA116" s="12"/>
      <c r="BB116" s="12"/>
      <c r="BC116" s="1" t="e">
        <f t="shared" si="89"/>
        <v>#DIV/0!</v>
      </c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23"/>
      <c r="BS116" s="12"/>
      <c r="BT116" s="1"/>
      <c r="BU116" s="1"/>
      <c r="BV116" s="1"/>
      <c r="BW116" s="1"/>
      <c r="BX116" s="1"/>
      <c r="BY116" s="1"/>
      <c r="BZ116" s="1"/>
      <c r="CA116" s="1"/>
      <c r="CB116" s="12"/>
      <c r="CC116" s="1"/>
      <c r="CD116" s="1"/>
      <c r="CE116" s="148">
        <v>1</v>
      </c>
      <c r="CF116" s="23">
        <v>1</v>
      </c>
      <c r="CG116" s="100"/>
      <c r="CH116" s="100"/>
      <c r="CI116" s="8">
        <v>1</v>
      </c>
      <c r="CJ116" s="8">
        <v>1</v>
      </c>
      <c r="CK116" s="8">
        <v>1</v>
      </c>
      <c r="CL116" s="8">
        <v>1</v>
      </c>
      <c r="CM116" s="8">
        <v>1</v>
      </c>
      <c r="CN116" s="8">
        <v>1</v>
      </c>
      <c r="CO116" s="8">
        <v>1</v>
      </c>
      <c r="CP116" s="8">
        <v>1</v>
      </c>
      <c r="CQ116" s="8">
        <v>1</v>
      </c>
      <c r="CR116" s="8">
        <v>1</v>
      </c>
      <c r="CS116" s="8">
        <v>1</v>
      </c>
      <c r="CT116" s="8">
        <v>1</v>
      </c>
      <c r="CU116" s="176">
        <v>678691.1519999999</v>
      </c>
      <c r="CV116" s="26">
        <f t="shared" si="86"/>
        <v>1</v>
      </c>
      <c r="CW116" s="182">
        <v>1</v>
      </c>
      <c r="CX116" s="182">
        <v>1</v>
      </c>
      <c r="CY116" s="182">
        <f t="shared" si="87"/>
        <v>1</v>
      </c>
      <c r="CZ116" s="187">
        <v>71354.676</v>
      </c>
      <c r="DA116" s="187">
        <v>0</v>
      </c>
      <c r="DB116" s="187">
        <v>114865.8</v>
      </c>
      <c r="DC116" s="8">
        <v>1</v>
      </c>
      <c r="DD116" s="100">
        <v>71354.676</v>
      </c>
      <c r="DE116" s="100">
        <v>0</v>
      </c>
      <c r="DF116" s="182">
        <v>1</v>
      </c>
      <c r="DG116" s="182">
        <v>1</v>
      </c>
      <c r="DH116" s="182">
        <v>1</v>
      </c>
      <c r="DI116" s="182">
        <v>1</v>
      </c>
      <c r="DJ116" s="182">
        <v>1</v>
      </c>
      <c r="DK116" s="182">
        <v>1</v>
      </c>
      <c r="DL116" s="182">
        <v>1</v>
      </c>
      <c r="DM116" s="8">
        <v>1</v>
      </c>
      <c r="DN116" s="26">
        <f t="shared" si="78"/>
        <v>1</v>
      </c>
      <c r="DO116" s="199">
        <v>868689.8280000001</v>
      </c>
      <c r="DP116" s="187">
        <f t="shared" si="93"/>
        <v>0</v>
      </c>
      <c r="DQ116" s="238">
        <v>1</v>
      </c>
      <c r="DR116" s="238" t="e">
        <f t="shared" si="79"/>
        <v>#DIV/0!</v>
      </c>
      <c r="DS116" s="223"/>
      <c r="DT116" s="187"/>
      <c r="DU116" s="238" t="e">
        <f t="shared" si="80"/>
        <v>#DIV/0!</v>
      </c>
      <c r="DV116" s="229"/>
      <c r="DW116" s="187">
        <v>0</v>
      </c>
      <c r="DX116" s="238">
        <v>1</v>
      </c>
      <c r="DY116" s="238"/>
      <c r="DZ116" s="238"/>
      <c r="EA116" s="238"/>
      <c r="EB116" s="238"/>
      <c r="EC116" s="238"/>
      <c r="ED116" s="187">
        <v>0</v>
      </c>
      <c r="EE116" s="187">
        <v>0</v>
      </c>
      <c r="EF116" s="238"/>
      <c r="EG116" s="187">
        <v>0</v>
      </c>
      <c r="EH116" s="187">
        <v>117547.656</v>
      </c>
      <c r="EI116" s="187">
        <v>158669.892</v>
      </c>
      <c r="EJ116" s="238">
        <f t="shared" si="81"/>
        <v>1</v>
      </c>
      <c r="EK116" s="187">
        <v>0</v>
      </c>
      <c r="EL116" s="187">
        <v>137874.91199999998</v>
      </c>
      <c r="EM116" s="26">
        <f>(EL116-EN116)/EL116</f>
        <v>1</v>
      </c>
      <c r="EN116" s="187">
        <v>0</v>
      </c>
      <c r="EO116" s="238">
        <f t="shared" si="82"/>
        <v>1</v>
      </c>
      <c r="EP116" s="187">
        <f t="shared" si="74"/>
        <v>0</v>
      </c>
      <c r="EQ116" s="187">
        <v>1346750.196</v>
      </c>
      <c r="ER116" s="238" t="e">
        <f t="shared" si="73"/>
        <v>#DIV/0!</v>
      </c>
      <c r="ES116" s="238">
        <f t="shared" si="73"/>
        <v>1</v>
      </c>
      <c r="ET116" s="187"/>
      <c r="EU116" s="187">
        <v>112209.468</v>
      </c>
      <c r="EV116" s="187">
        <v>121790.61599999998</v>
      </c>
      <c r="EW116" s="238">
        <f t="shared" si="83"/>
        <v>1</v>
      </c>
      <c r="EX116" s="187"/>
      <c r="EY116" s="187">
        <v>202029.936</v>
      </c>
      <c r="EZ116" s="251">
        <f t="shared" si="75"/>
        <v>1</v>
      </c>
      <c r="FA116" s="187"/>
      <c r="FB116" s="187">
        <v>217232.184</v>
      </c>
      <c r="FC116" s="238">
        <f>(FB116-FD116)/FB116</f>
        <v>1</v>
      </c>
      <c r="FD116" s="187"/>
      <c r="FE116" s="26" t="s">
        <v>0</v>
      </c>
      <c r="FF116" s="26"/>
      <c r="FG116" s="26"/>
      <c r="FH116" s="26">
        <f t="shared" si="76"/>
        <v>1</v>
      </c>
      <c r="FI116" s="187"/>
      <c r="FJ116" s="187">
        <v>69762.432</v>
      </c>
      <c r="FK116" s="26"/>
      <c r="FL116" s="26"/>
      <c r="FM116" s="26"/>
      <c r="FN116" s="26" t="e">
        <f t="shared" si="97"/>
        <v>#DIV/0!</v>
      </c>
      <c r="FO116" s="187"/>
      <c r="FP116" s="187"/>
      <c r="FQ116" s="26" t="e">
        <f t="shared" si="88"/>
        <v>#DIV/0!</v>
      </c>
      <c r="FR116" s="187">
        <f t="shared" si="77"/>
        <v>0</v>
      </c>
      <c r="FS116" s="187"/>
      <c r="FT116" s="238" t="e">
        <f t="shared" si="84"/>
        <v>#DIV/0!</v>
      </c>
      <c r="FU116" s="187">
        <v>0</v>
      </c>
      <c r="FV116" s="187">
        <v>0</v>
      </c>
      <c r="FW116" s="238"/>
      <c r="FX116" s="238"/>
      <c r="FY116" s="26" t="e">
        <f t="shared" si="95"/>
        <v>#DIV/0!</v>
      </c>
      <c r="FZ116" s="187"/>
      <c r="GA116" s="187">
        <v>0</v>
      </c>
      <c r="GB116" s="187"/>
      <c r="GC116" s="26"/>
      <c r="GD116" s="100"/>
      <c r="GE116" s="100"/>
      <c r="GF116" s="26"/>
      <c r="GG116" s="26"/>
      <c r="GH116" s="26"/>
      <c r="GI116" s="26"/>
      <c r="GJ116" s="26"/>
      <c r="GK116" s="26"/>
      <c r="GL116" s="26"/>
      <c r="GM116" s="100"/>
      <c r="GN116" s="100"/>
      <c r="GO116" s="26" t="e">
        <f t="shared" si="85"/>
        <v>#DIV/0!</v>
      </c>
      <c r="GP116" s="100"/>
      <c r="GQ116" s="187"/>
      <c r="GR116" s="26"/>
      <c r="GS116" s="100"/>
      <c r="GT116" s="100"/>
      <c r="GU116" s="26"/>
      <c r="GV116" s="26"/>
      <c r="GW116" s="291"/>
      <c r="GX116" s="26"/>
      <c r="GY116" s="100"/>
      <c r="GZ116" s="291"/>
      <c r="HA116" s="26"/>
      <c r="HB116" s="100"/>
      <c r="HC116" s="26"/>
      <c r="HD116" s="26"/>
      <c r="HE116" s="26"/>
      <c r="HF116" s="26"/>
      <c r="HG116" s="26"/>
      <c r="HH116" s="26"/>
      <c r="HI116" s="26"/>
      <c r="HJ116" s="26" t="e">
        <f t="shared" si="70"/>
        <v>#DIV/0!</v>
      </c>
      <c r="HK116" s="187"/>
      <c r="HL116" s="187">
        <f t="shared" si="94"/>
        <v>0</v>
      </c>
      <c r="HM116" s="26"/>
      <c r="HN116" s="187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187"/>
      <c r="IA116" s="187"/>
      <c r="IB116" s="187"/>
      <c r="IC116" s="26"/>
      <c r="ID116" s="26"/>
      <c r="IE116" s="187"/>
      <c r="IF116" s="187"/>
      <c r="IG116" s="26"/>
      <c r="IH116" s="26"/>
      <c r="IJ116" s="187"/>
      <c r="IK116" s="26"/>
    </row>
    <row r="117" spans="1:245" ht="14.25" customHeight="1" hidden="1">
      <c r="A117" s="10" t="s">
        <v>127</v>
      </c>
      <c r="B117" s="153"/>
      <c r="C117" s="153"/>
      <c r="D117" s="153"/>
      <c r="E117" s="23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56"/>
      <c r="U117" s="12"/>
      <c r="V117" s="100"/>
      <c r="W117" s="1"/>
      <c r="X117" s="12"/>
      <c r="Y117" s="12"/>
      <c r="Z117" s="12"/>
      <c r="AA117" s="12"/>
      <c r="AB117" s="100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"/>
      <c r="AV117" s="12"/>
      <c r="AW117" s="12"/>
      <c r="AX117" s="12"/>
      <c r="AY117" s="23"/>
      <c r="AZ117" s="12"/>
      <c r="BA117" s="12"/>
      <c r="BB117" s="12"/>
      <c r="BC117" s="1" t="e">
        <f t="shared" si="89"/>
        <v>#DIV/0!</v>
      </c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23"/>
      <c r="BS117" s="12"/>
      <c r="BT117" s="1"/>
      <c r="BU117" s="1"/>
      <c r="BV117" s="1"/>
      <c r="BW117" s="1"/>
      <c r="BX117" s="1"/>
      <c r="BY117" s="1"/>
      <c r="BZ117" s="1"/>
      <c r="CA117" s="1"/>
      <c r="CB117" s="12"/>
      <c r="CC117" s="1"/>
      <c r="CD117" s="1"/>
      <c r="CE117" s="148">
        <v>1</v>
      </c>
      <c r="CF117" s="23">
        <v>1</v>
      </c>
      <c r="CG117" s="100"/>
      <c r="CH117" s="100"/>
      <c r="CI117" s="8">
        <v>1</v>
      </c>
      <c r="CJ117" s="8">
        <v>1</v>
      </c>
      <c r="CK117" s="8">
        <v>1</v>
      </c>
      <c r="CL117" s="8">
        <v>1</v>
      </c>
      <c r="CM117" s="8">
        <v>1</v>
      </c>
      <c r="CN117" s="8">
        <v>1</v>
      </c>
      <c r="CO117" s="8">
        <v>1</v>
      </c>
      <c r="CP117" s="8">
        <v>1</v>
      </c>
      <c r="CQ117" s="8">
        <v>1</v>
      </c>
      <c r="CR117" s="8">
        <v>1</v>
      </c>
      <c r="CS117" s="8">
        <v>1</v>
      </c>
      <c r="CT117" s="8">
        <v>1</v>
      </c>
      <c r="CU117" s="176">
        <v>172861322.748</v>
      </c>
      <c r="CV117" s="26">
        <f t="shared" si="86"/>
        <v>1</v>
      </c>
      <c r="CW117" s="182">
        <v>1</v>
      </c>
      <c r="CX117" s="182">
        <v>1</v>
      </c>
      <c r="CY117" s="182">
        <f t="shared" si="87"/>
        <v>1</v>
      </c>
      <c r="CZ117" s="187">
        <v>11380665.66</v>
      </c>
      <c r="DA117" s="187">
        <v>0</v>
      </c>
      <c r="DB117" s="187">
        <v>17248506.3</v>
      </c>
      <c r="DC117" s="8">
        <v>1</v>
      </c>
      <c r="DD117" s="100">
        <v>11380665.66</v>
      </c>
      <c r="DE117" s="100">
        <v>0</v>
      </c>
      <c r="DF117" s="182">
        <v>1</v>
      </c>
      <c r="DG117" s="182">
        <v>1</v>
      </c>
      <c r="DH117" s="182">
        <v>1</v>
      </c>
      <c r="DI117" s="182">
        <v>1</v>
      </c>
      <c r="DJ117" s="182">
        <v>1</v>
      </c>
      <c r="DK117" s="182">
        <v>1</v>
      </c>
      <c r="DL117" s="182">
        <v>1</v>
      </c>
      <c r="DM117" s="8">
        <v>1</v>
      </c>
      <c r="DN117" s="26">
        <f t="shared" si="78"/>
        <v>1</v>
      </c>
      <c r="DO117" s="199">
        <v>158579467.17599997</v>
      </c>
      <c r="DP117" s="187">
        <f t="shared" si="93"/>
        <v>0</v>
      </c>
      <c r="DQ117" s="238">
        <v>1</v>
      </c>
      <c r="DR117" s="238" t="e">
        <f t="shared" si="79"/>
        <v>#DIV/0!</v>
      </c>
      <c r="DS117" s="223"/>
      <c r="DT117" s="187"/>
      <c r="DU117" s="238" t="e">
        <f t="shared" si="80"/>
        <v>#DIV/0!</v>
      </c>
      <c r="DV117" s="229"/>
      <c r="DW117" s="187">
        <v>15709384.105999999</v>
      </c>
      <c r="DX117" s="238" t="s">
        <v>0</v>
      </c>
      <c r="DY117" s="238"/>
      <c r="DZ117" s="238"/>
      <c r="EA117" s="238"/>
      <c r="EB117" s="238"/>
      <c r="EC117" s="238"/>
      <c r="ED117" s="187"/>
      <c r="EE117" s="187"/>
      <c r="EF117" s="238"/>
      <c r="EG117" s="187"/>
      <c r="EH117" s="187">
        <v>0</v>
      </c>
      <c r="EI117" s="187">
        <v>0</v>
      </c>
      <c r="EJ117" s="238"/>
      <c r="EK117" s="187"/>
      <c r="EL117" s="187">
        <v>0</v>
      </c>
      <c r="EM117" s="26"/>
      <c r="EN117" s="187"/>
      <c r="EO117" s="238">
        <f t="shared" si="82"/>
        <v>0.47583399528986187</v>
      </c>
      <c r="EP117" s="187">
        <f t="shared" si="74"/>
        <v>15709384.105999999</v>
      </c>
      <c r="EQ117" s="187">
        <v>29970246</v>
      </c>
      <c r="ER117" s="238" t="e">
        <f t="shared" si="73"/>
        <v>#DIV/0!</v>
      </c>
      <c r="ES117" s="238" t="e">
        <f t="shared" si="73"/>
        <v>#DIV/0!</v>
      </c>
      <c r="ET117" s="187"/>
      <c r="EU117" s="187">
        <v>0</v>
      </c>
      <c r="EV117" s="187">
        <v>0</v>
      </c>
      <c r="EW117" s="238"/>
      <c r="EX117" s="187"/>
      <c r="EY117" s="187">
        <v>0</v>
      </c>
      <c r="EZ117" s="251" t="e">
        <f t="shared" si="75"/>
        <v>#DIV/0!</v>
      </c>
      <c r="FA117" s="187"/>
      <c r="FB117" s="187">
        <v>0</v>
      </c>
      <c r="FC117" s="238"/>
      <c r="FD117" s="187"/>
      <c r="FE117" s="26" t="s">
        <v>0</v>
      </c>
      <c r="FF117" s="26"/>
      <c r="FG117" s="26"/>
      <c r="FH117" s="26" t="e">
        <f t="shared" si="76"/>
        <v>#DIV/0!</v>
      </c>
      <c r="FI117" s="187"/>
      <c r="FJ117" s="187">
        <v>0</v>
      </c>
      <c r="FK117" s="26"/>
      <c r="FL117" s="26"/>
      <c r="FM117" s="26"/>
      <c r="FN117" s="26" t="e">
        <f t="shared" si="97"/>
        <v>#DIV/0!</v>
      </c>
      <c r="FO117" s="187"/>
      <c r="FP117" s="187"/>
      <c r="FQ117" s="26" t="e">
        <f t="shared" si="88"/>
        <v>#DIV/0!</v>
      </c>
      <c r="FR117" s="187">
        <f t="shared" si="77"/>
        <v>0</v>
      </c>
      <c r="FS117" s="187"/>
      <c r="FT117" s="238" t="e">
        <f t="shared" si="84"/>
        <v>#DIV/0!</v>
      </c>
      <c r="FU117" s="187">
        <v>0</v>
      </c>
      <c r="FV117" s="187">
        <v>0</v>
      </c>
      <c r="FW117" s="238"/>
      <c r="FX117" s="238"/>
      <c r="FY117" s="26" t="e">
        <f t="shared" si="95"/>
        <v>#DIV/0!</v>
      </c>
      <c r="FZ117" s="187"/>
      <c r="GA117" s="187">
        <v>0</v>
      </c>
      <c r="GB117" s="187"/>
      <c r="GC117" s="26"/>
      <c r="GD117" s="100"/>
      <c r="GE117" s="100"/>
      <c r="GF117" s="26"/>
      <c r="GG117" s="26"/>
      <c r="GH117" s="26"/>
      <c r="GI117" s="26"/>
      <c r="GJ117" s="26"/>
      <c r="GK117" s="26"/>
      <c r="GL117" s="26"/>
      <c r="GM117" s="100"/>
      <c r="GN117" s="100"/>
      <c r="GO117" s="26" t="e">
        <f t="shared" si="85"/>
        <v>#DIV/0!</v>
      </c>
      <c r="GP117" s="100"/>
      <c r="GQ117" s="187"/>
      <c r="GR117" s="26"/>
      <c r="GS117" s="100"/>
      <c r="GT117" s="100"/>
      <c r="GU117" s="26"/>
      <c r="GV117" s="26"/>
      <c r="GW117" s="291"/>
      <c r="GX117" s="26"/>
      <c r="GY117" s="100"/>
      <c r="GZ117" s="291"/>
      <c r="HA117" s="26"/>
      <c r="HB117" s="100"/>
      <c r="HC117" s="26"/>
      <c r="HD117" s="26"/>
      <c r="HE117" s="26"/>
      <c r="HF117" s="26"/>
      <c r="HG117" s="26"/>
      <c r="HH117" s="26"/>
      <c r="HI117" s="26"/>
      <c r="HJ117" s="26" t="e">
        <f t="shared" si="70"/>
        <v>#DIV/0!</v>
      </c>
      <c r="HK117" s="187"/>
      <c r="HL117" s="187">
        <f t="shared" si="94"/>
        <v>0</v>
      </c>
      <c r="HM117" s="26"/>
      <c r="HN117" s="187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187"/>
      <c r="IA117" s="187"/>
      <c r="IB117" s="187"/>
      <c r="IC117" s="26"/>
      <c r="ID117" s="26"/>
      <c r="IE117" s="187"/>
      <c r="IF117" s="187"/>
      <c r="IG117" s="26"/>
      <c r="IH117" s="26"/>
      <c r="IJ117" s="187"/>
      <c r="IK117" s="26"/>
    </row>
    <row r="118" spans="1:245" ht="14.25" customHeight="1" hidden="1">
      <c r="A118" s="10" t="s">
        <v>128</v>
      </c>
      <c r="B118" s="153"/>
      <c r="C118" s="153"/>
      <c r="D118" s="153"/>
      <c r="E118" s="23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56"/>
      <c r="U118" s="12"/>
      <c r="V118" s="100"/>
      <c r="W118" s="1"/>
      <c r="X118" s="12"/>
      <c r="Y118" s="12"/>
      <c r="Z118" s="12"/>
      <c r="AA118" s="12"/>
      <c r="AB118" s="100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"/>
      <c r="AV118" s="12"/>
      <c r="AW118" s="12"/>
      <c r="AX118" s="12"/>
      <c r="AY118" s="23"/>
      <c r="AZ118" s="12"/>
      <c r="BA118" s="12"/>
      <c r="BB118" s="12"/>
      <c r="BC118" s="1" t="e">
        <f t="shared" si="89"/>
        <v>#DIV/0!</v>
      </c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23"/>
      <c r="BS118" s="12"/>
      <c r="BT118" s="1"/>
      <c r="BU118" s="1"/>
      <c r="BV118" s="1"/>
      <c r="BW118" s="1"/>
      <c r="BX118" s="1"/>
      <c r="BY118" s="1"/>
      <c r="BZ118" s="1"/>
      <c r="CA118" s="1"/>
      <c r="CB118" s="12"/>
      <c r="CC118" s="1"/>
      <c r="CD118" s="1"/>
      <c r="CE118" s="148">
        <v>1</v>
      </c>
      <c r="CF118" s="23">
        <v>1</v>
      </c>
      <c r="CG118" s="100"/>
      <c r="CH118" s="100"/>
      <c r="CI118" s="8">
        <v>1</v>
      </c>
      <c r="CJ118" s="8">
        <v>1</v>
      </c>
      <c r="CK118" s="8">
        <v>1</v>
      </c>
      <c r="CL118" s="8">
        <v>1</v>
      </c>
      <c r="CM118" s="8">
        <v>1</v>
      </c>
      <c r="CN118" s="8">
        <v>1</v>
      </c>
      <c r="CO118" s="8">
        <v>1</v>
      </c>
      <c r="CP118" s="8">
        <v>1</v>
      </c>
      <c r="CQ118" s="8">
        <v>1</v>
      </c>
      <c r="CR118" s="8">
        <v>1</v>
      </c>
      <c r="CS118" s="8">
        <v>1</v>
      </c>
      <c r="CT118" s="8">
        <v>1</v>
      </c>
      <c r="CU118" s="176">
        <v>175548254.07599998</v>
      </c>
      <c r="CV118" s="26">
        <f t="shared" si="86"/>
        <v>1</v>
      </c>
      <c r="CW118" s="182">
        <v>1</v>
      </c>
      <c r="CX118" s="182">
        <v>1</v>
      </c>
      <c r="CY118" s="182">
        <f t="shared" si="87"/>
        <v>1</v>
      </c>
      <c r="CZ118" s="187">
        <v>11568716.724</v>
      </c>
      <c r="DA118" s="187">
        <v>0</v>
      </c>
      <c r="DB118" s="187">
        <v>16687244.231999999</v>
      </c>
      <c r="DC118" s="8">
        <v>0.9999999998801481</v>
      </c>
      <c r="DD118" s="100">
        <v>11568716.724</v>
      </c>
      <c r="DE118" s="100">
        <v>0</v>
      </c>
      <c r="DF118" s="182">
        <v>1</v>
      </c>
      <c r="DG118" s="182">
        <v>1</v>
      </c>
      <c r="DH118" s="182">
        <v>1</v>
      </c>
      <c r="DI118" s="182">
        <v>1</v>
      </c>
      <c r="DJ118" s="182">
        <v>1</v>
      </c>
      <c r="DK118" s="182">
        <v>1</v>
      </c>
      <c r="DL118" s="182">
        <v>1</v>
      </c>
      <c r="DM118" s="8">
        <v>1</v>
      </c>
      <c r="DN118" s="26">
        <f t="shared" si="78"/>
        <v>1</v>
      </c>
      <c r="DO118" s="199">
        <v>160975443.63599998</v>
      </c>
      <c r="DP118" s="187">
        <f t="shared" si="93"/>
        <v>0</v>
      </c>
      <c r="DQ118" s="238">
        <v>1</v>
      </c>
      <c r="DR118" s="238" t="e">
        <f t="shared" si="79"/>
        <v>#DIV/0!</v>
      </c>
      <c r="DS118" s="223"/>
      <c r="DT118" s="187"/>
      <c r="DU118" s="238" t="e">
        <f t="shared" si="80"/>
        <v>#DIV/0!</v>
      </c>
      <c r="DV118" s="229"/>
      <c r="DW118" s="187">
        <v>16219989.606000002</v>
      </c>
      <c r="DX118" s="238" t="s">
        <v>0</v>
      </c>
      <c r="DY118" s="238"/>
      <c r="DZ118" s="238"/>
      <c r="EA118" s="238"/>
      <c r="EB118" s="238"/>
      <c r="EC118" s="238"/>
      <c r="ED118" s="187"/>
      <c r="EE118" s="187"/>
      <c r="EF118" s="238"/>
      <c r="EG118" s="187"/>
      <c r="EH118" s="187">
        <v>0</v>
      </c>
      <c r="EI118" s="187">
        <v>0</v>
      </c>
      <c r="EJ118" s="238"/>
      <c r="EK118" s="187"/>
      <c r="EL118" s="187">
        <v>0</v>
      </c>
      <c r="EM118" s="26"/>
      <c r="EN118" s="187"/>
      <c r="EO118" s="238">
        <f t="shared" si="82"/>
        <v>0.49128153418964093</v>
      </c>
      <c r="EP118" s="187">
        <f t="shared" si="74"/>
        <v>16219989.606000002</v>
      </c>
      <c r="EQ118" s="187">
        <v>31884019.74</v>
      </c>
      <c r="ER118" s="238" t="e">
        <f t="shared" si="73"/>
        <v>#DIV/0!</v>
      </c>
      <c r="ES118" s="238" t="e">
        <f t="shared" si="73"/>
        <v>#DIV/0!</v>
      </c>
      <c r="ET118" s="187"/>
      <c r="EU118" s="187">
        <v>0</v>
      </c>
      <c r="EV118" s="187">
        <v>0</v>
      </c>
      <c r="EW118" s="238"/>
      <c r="EX118" s="187"/>
      <c r="EY118" s="187">
        <v>0</v>
      </c>
      <c r="EZ118" s="251" t="e">
        <f t="shared" si="75"/>
        <v>#DIV/0!</v>
      </c>
      <c r="FA118" s="187"/>
      <c r="FB118" s="187">
        <v>0</v>
      </c>
      <c r="FC118" s="238"/>
      <c r="FD118" s="187"/>
      <c r="FE118" s="26">
        <v>1</v>
      </c>
      <c r="FF118" s="26"/>
      <c r="FG118" s="26"/>
      <c r="FH118" s="26" t="e">
        <f t="shared" si="76"/>
        <v>#DIV/0!</v>
      </c>
      <c r="FI118" s="187"/>
      <c r="FJ118" s="187">
        <v>0</v>
      </c>
      <c r="FK118" s="26"/>
      <c r="FL118" s="26"/>
      <c r="FM118" s="26"/>
      <c r="FN118" s="26" t="e">
        <f t="shared" si="97"/>
        <v>#DIV/0!</v>
      </c>
      <c r="FO118" s="187"/>
      <c r="FP118" s="187"/>
      <c r="FQ118" s="26" t="e">
        <f t="shared" si="88"/>
        <v>#DIV/0!</v>
      </c>
      <c r="FR118" s="187">
        <f t="shared" si="77"/>
        <v>0</v>
      </c>
      <c r="FS118" s="187"/>
      <c r="FT118" s="238" t="e">
        <f t="shared" si="84"/>
        <v>#DIV/0!</v>
      </c>
      <c r="FU118" s="187">
        <v>0</v>
      </c>
      <c r="FV118" s="187">
        <v>0</v>
      </c>
      <c r="FW118" s="238"/>
      <c r="FX118" s="238"/>
      <c r="FY118" s="26" t="e">
        <f t="shared" si="95"/>
        <v>#DIV/0!</v>
      </c>
      <c r="FZ118" s="187"/>
      <c r="GA118" s="187">
        <v>0</v>
      </c>
      <c r="GB118" s="187"/>
      <c r="GC118" s="26"/>
      <c r="GD118" s="100"/>
      <c r="GE118" s="100"/>
      <c r="GF118" s="26"/>
      <c r="GG118" s="26"/>
      <c r="GH118" s="26"/>
      <c r="GI118" s="26"/>
      <c r="GJ118" s="26"/>
      <c r="GK118" s="26"/>
      <c r="GL118" s="26"/>
      <c r="GM118" s="100"/>
      <c r="GN118" s="100"/>
      <c r="GO118" s="26" t="e">
        <f t="shared" si="85"/>
        <v>#DIV/0!</v>
      </c>
      <c r="GP118" s="100"/>
      <c r="GQ118" s="187"/>
      <c r="GR118" s="26"/>
      <c r="GS118" s="100"/>
      <c r="GT118" s="100"/>
      <c r="GU118" s="26"/>
      <c r="GV118" s="26"/>
      <c r="GW118" s="291"/>
      <c r="GX118" s="26"/>
      <c r="GY118" s="100"/>
      <c r="GZ118" s="291"/>
      <c r="HA118" s="26"/>
      <c r="HB118" s="100"/>
      <c r="HC118" s="26"/>
      <c r="HD118" s="26"/>
      <c r="HE118" s="26"/>
      <c r="HF118" s="26"/>
      <c r="HG118" s="26"/>
      <c r="HH118" s="26"/>
      <c r="HI118" s="26"/>
      <c r="HJ118" s="26" t="e">
        <f t="shared" si="70"/>
        <v>#DIV/0!</v>
      </c>
      <c r="HK118" s="187"/>
      <c r="HL118" s="187">
        <f t="shared" si="94"/>
        <v>0</v>
      </c>
      <c r="HM118" s="26"/>
      <c r="HN118" s="187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187"/>
      <c r="IA118" s="187"/>
      <c r="IB118" s="187"/>
      <c r="IC118" s="26"/>
      <c r="ID118" s="26"/>
      <c r="IE118" s="187"/>
      <c r="IF118" s="187"/>
      <c r="IG118" s="26"/>
      <c r="IH118" s="26"/>
      <c r="IJ118" s="187"/>
      <c r="IK118" s="26"/>
    </row>
    <row r="119" spans="1:245" ht="14.25" customHeight="1" hidden="1">
      <c r="A119" s="10" t="s">
        <v>129</v>
      </c>
      <c r="B119" s="153"/>
      <c r="C119" s="153"/>
      <c r="D119" s="153"/>
      <c r="E119" s="23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56"/>
      <c r="U119" s="12"/>
      <c r="V119" s="100"/>
      <c r="W119" s="1"/>
      <c r="X119" s="12"/>
      <c r="Y119" s="12"/>
      <c r="Z119" s="12"/>
      <c r="AA119" s="12"/>
      <c r="AB119" s="100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"/>
      <c r="AV119" s="12"/>
      <c r="AW119" s="12"/>
      <c r="AX119" s="12"/>
      <c r="AY119" s="23"/>
      <c r="AZ119" s="12"/>
      <c r="BA119" s="12"/>
      <c r="BB119" s="12"/>
      <c r="BC119" s="1" t="e">
        <f t="shared" si="89"/>
        <v>#DIV/0!</v>
      </c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23"/>
      <c r="BS119" s="12"/>
      <c r="BT119" s="1"/>
      <c r="BU119" s="1"/>
      <c r="BV119" s="1"/>
      <c r="BW119" s="1"/>
      <c r="BX119" s="1"/>
      <c r="BY119" s="1"/>
      <c r="BZ119" s="1"/>
      <c r="CA119" s="1"/>
      <c r="CB119" s="12"/>
      <c r="CC119" s="1"/>
      <c r="CD119" s="1"/>
      <c r="CE119" s="148">
        <v>1</v>
      </c>
      <c r="CF119" s="23">
        <v>1</v>
      </c>
      <c r="CG119" s="100"/>
      <c r="CH119" s="100"/>
      <c r="CI119" s="8">
        <v>1</v>
      </c>
      <c r="CJ119" s="8">
        <v>1</v>
      </c>
      <c r="CK119" s="8">
        <v>1</v>
      </c>
      <c r="CL119" s="8">
        <v>1</v>
      </c>
      <c r="CM119" s="8">
        <v>1</v>
      </c>
      <c r="CN119" s="8">
        <v>1</v>
      </c>
      <c r="CO119" s="8">
        <v>1</v>
      </c>
      <c r="CP119" s="8">
        <v>1</v>
      </c>
      <c r="CQ119" s="8">
        <v>1</v>
      </c>
      <c r="CR119" s="8">
        <v>1</v>
      </c>
      <c r="CS119" s="8">
        <v>1</v>
      </c>
      <c r="CT119" s="8">
        <v>1</v>
      </c>
      <c r="CU119" s="176">
        <v>1878879.2440000004</v>
      </c>
      <c r="CV119" s="26">
        <f t="shared" si="86"/>
        <v>1</v>
      </c>
      <c r="CW119" s="182">
        <v>1</v>
      </c>
      <c r="CX119" s="182">
        <v>1</v>
      </c>
      <c r="CY119" s="182">
        <f t="shared" si="87"/>
        <v>1</v>
      </c>
      <c r="CZ119" s="187">
        <v>261080.9</v>
      </c>
      <c r="DA119" s="187">
        <v>0</v>
      </c>
      <c r="DB119" s="187">
        <v>420133.12</v>
      </c>
      <c r="DC119" s="8">
        <v>1</v>
      </c>
      <c r="DD119" s="100">
        <v>261080.9</v>
      </c>
      <c r="DE119" s="100">
        <v>0</v>
      </c>
      <c r="DF119" s="182">
        <v>1</v>
      </c>
      <c r="DG119" s="182">
        <v>1</v>
      </c>
      <c r="DH119" s="182">
        <v>1</v>
      </c>
      <c r="DI119" s="182">
        <v>1</v>
      </c>
      <c r="DJ119" s="182">
        <v>1</v>
      </c>
      <c r="DK119" s="182">
        <v>1</v>
      </c>
      <c r="DL119" s="182">
        <v>1</v>
      </c>
      <c r="DM119" s="8">
        <v>1</v>
      </c>
      <c r="DN119" s="26">
        <f t="shared" si="78"/>
        <v>1</v>
      </c>
      <c r="DO119" s="199">
        <v>3029937.13</v>
      </c>
      <c r="DP119" s="187">
        <f t="shared" si="93"/>
        <v>0</v>
      </c>
      <c r="DQ119" s="238">
        <v>1</v>
      </c>
      <c r="DR119" s="238" t="e">
        <f t="shared" si="79"/>
        <v>#DIV/0!</v>
      </c>
      <c r="DS119" s="223"/>
      <c r="DT119" s="187"/>
      <c r="DU119" s="238" t="e">
        <f t="shared" si="80"/>
        <v>#DIV/0!</v>
      </c>
      <c r="DV119" s="229"/>
      <c r="DW119" s="187">
        <v>0</v>
      </c>
      <c r="DX119" s="238">
        <v>1</v>
      </c>
      <c r="DY119" s="238"/>
      <c r="DZ119" s="238"/>
      <c r="EA119" s="238"/>
      <c r="EB119" s="238"/>
      <c r="EC119" s="238"/>
      <c r="ED119" s="187"/>
      <c r="EE119" s="187"/>
      <c r="EF119" s="238"/>
      <c r="EG119" s="187"/>
      <c r="EH119" s="187">
        <v>184571.03</v>
      </c>
      <c r="EI119" s="187">
        <v>89590.07</v>
      </c>
      <c r="EJ119" s="238">
        <f t="shared" si="81"/>
        <v>1</v>
      </c>
      <c r="EK119" s="187"/>
      <c r="EL119" s="187">
        <v>4691.86</v>
      </c>
      <c r="EM119" s="26">
        <f>(EL119-EN119)/EL119</f>
        <v>1</v>
      </c>
      <c r="EN119" s="187"/>
      <c r="EO119" s="238">
        <f t="shared" si="82"/>
        <v>1</v>
      </c>
      <c r="EP119" s="187">
        <f t="shared" si="74"/>
        <v>0</v>
      </c>
      <c r="EQ119" s="187">
        <v>2620370.67</v>
      </c>
      <c r="ER119" s="238" t="e">
        <f t="shared" si="73"/>
        <v>#DIV/0!</v>
      </c>
      <c r="ES119" s="238">
        <f t="shared" si="73"/>
        <v>1</v>
      </c>
      <c r="ET119" s="187"/>
      <c r="EU119" s="187">
        <v>100496.28</v>
      </c>
      <c r="EV119" s="187">
        <v>254792.46</v>
      </c>
      <c r="EW119" s="238">
        <f t="shared" si="83"/>
        <v>1</v>
      </c>
      <c r="EX119" s="187"/>
      <c r="EY119" s="187">
        <v>368492.02</v>
      </c>
      <c r="EZ119" s="251">
        <f t="shared" si="75"/>
        <v>1</v>
      </c>
      <c r="FA119" s="187"/>
      <c r="FB119" s="187">
        <v>626047.59</v>
      </c>
      <c r="FC119" s="238">
        <f>(FB119-FD119)/FB119</f>
        <v>1</v>
      </c>
      <c r="FD119" s="187"/>
      <c r="FE119" s="26" t="s">
        <v>0</v>
      </c>
      <c r="FF119" s="26"/>
      <c r="FG119" s="26"/>
      <c r="FH119" s="26">
        <f t="shared" si="76"/>
        <v>1</v>
      </c>
      <c r="FI119" s="187"/>
      <c r="FJ119" s="187">
        <v>30213.04</v>
      </c>
      <c r="FK119" s="26"/>
      <c r="FL119" s="26"/>
      <c r="FM119" s="26"/>
      <c r="FN119" s="26" t="e">
        <f t="shared" si="97"/>
        <v>#DIV/0!</v>
      </c>
      <c r="FO119" s="187"/>
      <c r="FP119" s="187"/>
      <c r="FQ119" s="26" t="e">
        <f t="shared" si="88"/>
        <v>#DIV/0!</v>
      </c>
      <c r="FR119" s="187">
        <f t="shared" si="77"/>
        <v>0</v>
      </c>
      <c r="FS119" s="187"/>
      <c r="FT119" s="238" t="e">
        <f t="shared" si="84"/>
        <v>#DIV/0!</v>
      </c>
      <c r="FU119" s="187">
        <v>0</v>
      </c>
      <c r="FV119" s="187">
        <v>0</v>
      </c>
      <c r="FW119" s="238"/>
      <c r="FX119" s="238"/>
      <c r="FY119" s="26" t="e">
        <f t="shared" si="95"/>
        <v>#DIV/0!</v>
      </c>
      <c r="FZ119" s="187"/>
      <c r="GA119" s="187">
        <v>0</v>
      </c>
      <c r="GB119" s="187"/>
      <c r="GC119" s="26"/>
      <c r="GD119" s="100"/>
      <c r="GE119" s="100"/>
      <c r="GF119" s="26"/>
      <c r="GG119" s="26"/>
      <c r="GH119" s="26"/>
      <c r="GI119" s="26"/>
      <c r="GJ119" s="26"/>
      <c r="GK119" s="26"/>
      <c r="GL119" s="26"/>
      <c r="GM119" s="100"/>
      <c r="GN119" s="100"/>
      <c r="GO119" s="26" t="e">
        <f t="shared" si="85"/>
        <v>#DIV/0!</v>
      </c>
      <c r="GP119" s="100"/>
      <c r="GQ119" s="187"/>
      <c r="GR119" s="26"/>
      <c r="GS119" s="100"/>
      <c r="GT119" s="100"/>
      <c r="GU119" s="26"/>
      <c r="GV119" s="26"/>
      <c r="GW119" s="291"/>
      <c r="GX119" s="26"/>
      <c r="GY119" s="100"/>
      <c r="GZ119" s="291"/>
      <c r="HA119" s="26"/>
      <c r="HB119" s="100"/>
      <c r="HC119" s="26"/>
      <c r="HD119" s="26"/>
      <c r="HE119" s="26"/>
      <c r="HF119" s="26"/>
      <c r="HG119" s="26"/>
      <c r="HH119" s="26"/>
      <c r="HI119" s="26"/>
      <c r="HJ119" s="26" t="e">
        <f t="shared" si="70"/>
        <v>#DIV/0!</v>
      </c>
      <c r="HK119" s="187"/>
      <c r="HL119" s="187">
        <f t="shared" si="94"/>
        <v>0</v>
      </c>
      <c r="HM119" s="26"/>
      <c r="HN119" s="187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187"/>
      <c r="IA119" s="187"/>
      <c r="IB119" s="187"/>
      <c r="IC119" s="26"/>
      <c r="ID119" s="26"/>
      <c r="IE119" s="187"/>
      <c r="IF119" s="187"/>
      <c r="IG119" s="26"/>
      <c r="IH119" s="26"/>
      <c r="IJ119" s="187"/>
      <c r="IK119" s="26"/>
    </row>
    <row r="120" spans="1:245" ht="14.25" customHeight="1" hidden="1">
      <c r="A120" s="10" t="s">
        <v>130</v>
      </c>
      <c r="B120" s="153"/>
      <c r="C120" s="153"/>
      <c r="D120" s="153"/>
      <c r="E120" s="23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56"/>
      <c r="U120" s="12"/>
      <c r="V120" s="100"/>
      <c r="W120" s="1"/>
      <c r="X120" s="12"/>
      <c r="Y120" s="12"/>
      <c r="Z120" s="12"/>
      <c r="AA120" s="12"/>
      <c r="AB120" s="100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"/>
      <c r="AV120" s="12"/>
      <c r="AW120" s="12"/>
      <c r="AX120" s="12"/>
      <c r="AY120" s="23"/>
      <c r="AZ120" s="12"/>
      <c r="BA120" s="12"/>
      <c r="BB120" s="12"/>
      <c r="BC120" s="1" t="e">
        <f t="shared" si="89"/>
        <v>#DIV/0!</v>
      </c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23"/>
      <c r="BS120" s="12"/>
      <c r="BT120" s="1"/>
      <c r="BU120" s="1"/>
      <c r="BV120" s="1"/>
      <c r="BW120" s="1"/>
      <c r="BX120" s="1"/>
      <c r="BY120" s="1"/>
      <c r="BZ120" s="1"/>
      <c r="CA120" s="1"/>
      <c r="CB120" s="12"/>
      <c r="CC120" s="1"/>
      <c r="CD120" s="1"/>
      <c r="CE120" s="148">
        <v>1</v>
      </c>
      <c r="CF120" s="23">
        <v>1</v>
      </c>
      <c r="CG120" s="100"/>
      <c r="CH120" s="100"/>
      <c r="CI120" s="8">
        <v>1</v>
      </c>
      <c r="CJ120" s="8">
        <v>1</v>
      </c>
      <c r="CK120" s="8">
        <v>1</v>
      </c>
      <c r="CL120" s="8">
        <v>1</v>
      </c>
      <c r="CM120" s="8">
        <v>1</v>
      </c>
      <c r="CN120" s="8">
        <v>1</v>
      </c>
      <c r="CO120" s="8">
        <v>1</v>
      </c>
      <c r="CP120" s="8">
        <v>1</v>
      </c>
      <c r="CQ120" s="8">
        <v>1</v>
      </c>
      <c r="CR120" s="8">
        <v>1</v>
      </c>
      <c r="CS120" s="8">
        <v>1</v>
      </c>
      <c r="CT120" s="8">
        <v>1</v>
      </c>
      <c r="CU120" s="176">
        <v>167824656.20400003</v>
      </c>
      <c r="CV120" s="26">
        <f t="shared" si="86"/>
        <v>1</v>
      </c>
      <c r="CW120" s="182">
        <v>1</v>
      </c>
      <c r="CX120" s="182">
        <v>1</v>
      </c>
      <c r="CY120" s="182">
        <f t="shared" si="87"/>
        <v>1</v>
      </c>
      <c r="CZ120" s="187">
        <v>11094570.552000001</v>
      </c>
      <c r="DA120" s="187">
        <v>0</v>
      </c>
      <c r="DB120" s="187">
        <v>16745018.447999999</v>
      </c>
      <c r="DC120" s="8">
        <v>1.0000000001194385</v>
      </c>
      <c r="DD120" s="100">
        <v>11094570.552000001</v>
      </c>
      <c r="DE120" s="100">
        <v>0</v>
      </c>
      <c r="DF120" s="182">
        <v>1</v>
      </c>
      <c r="DG120" s="182">
        <v>1</v>
      </c>
      <c r="DH120" s="182">
        <v>1</v>
      </c>
      <c r="DI120" s="182">
        <v>1</v>
      </c>
      <c r="DJ120" s="182">
        <v>1</v>
      </c>
      <c r="DK120" s="182">
        <v>1</v>
      </c>
      <c r="DL120" s="182">
        <v>1</v>
      </c>
      <c r="DM120" s="8">
        <v>1</v>
      </c>
      <c r="DN120" s="26">
        <f t="shared" si="78"/>
        <v>1</v>
      </c>
      <c r="DO120" s="199">
        <v>155265448.932</v>
      </c>
      <c r="DP120" s="187">
        <f t="shared" si="93"/>
        <v>0</v>
      </c>
      <c r="DQ120" s="238">
        <v>1</v>
      </c>
      <c r="DR120" s="238" t="e">
        <f t="shared" si="79"/>
        <v>#DIV/0!</v>
      </c>
      <c r="DS120" s="223"/>
      <c r="DT120" s="187"/>
      <c r="DU120" s="238" t="e">
        <f t="shared" si="80"/>
        <v>#DIV/0!</v>
      </c>
      <c r="DV120" s="229"/>
      <c r="DW120" s="187">
        <v>15414703.777999999</v>
      </c>
      <c r="DX120" s="238" t="s">
        <v>0</v>
      </c>
      <c r="DY120" s="238"/>
      <c r="DZ120" s="238"/>
      <c r="EA120" s="238"/>
      <c r="EB120" s="238"/>
      <c r="EC120" s="238"/>
      <c r="ED120" s="187"/>
      <c r="EE120" s="187"/>
      <c r="EF120" s="238"/>
      <c r="EG120" s="187"/>
      <c r="EH120" s="187">
        <v>0</v>
      </c>
      <c r="EI120" s="187">
        <v>0</v>
      </c>
      <c r="EJ120" s="238"/>
      <c r="EK120" s="187"/>
      <c r="EL120" s="187">
        <v>0</v>
      </c>
      <c r="EM120" s="26"/>
      <c r="EN120" s="187"/>
      <c r="EO120" s="238">
        <f t="shared" si="82"/>
        <v>0.47653229783975576</v>
      </c>
      <c r="EP120" s="187">
        <f t="shared" si="74"/>
        <v>15414703.777999999</v>
      </c>
      <c r="EQ120" s="187">
        <v>29447287.224000003</v>
      </c>
      <c r="ER120" s="238" t="e">
        <f t="shared" si="73"/>
        <v>#DIV/0!</v>
      </c>
      <c r="ES120" s="238" t="e">
        <f t="shared" si="73"/>
        <v>#DIV/0!</v>
      </c>
      <c r="ET120" s="187"/>
      <c r="EU120" s="187">
        <v>0</v>
      </c>
      <c r="EV120" s="187">
        <v>0</v>
      </c>
      <c r="EW120" s="238"/>
      <c r="EX120" s="187"/>
      <c r="EY120" s="187">
        <v>0</v>
      </c>
      <c r="EZ120" s="251" t="e">
        <f t="shared" si="75"/>
        <v>#DIV/0!</v>
      </c>
      <c r="FA120" s="187"/>
      <c r="FB120" s="187">
        <v>0</v>
      </c>
      <c r="FC120" s="238"/>
      <c r="FD120" s="187"/>
      <c r="FE120" s="26" t="s">
        <v>0</v>
      </c>
      <c r="FF120" s="26"/>
      <c r="FG120" s="26"/>
      <c r="FH120" s="26" t="e">
        <f t="shared" si="76"/>
        <v>#DIV/0!</v>
      </c>
      <c r="FI120" s="187"/>
      <c r="FJ120" s="187">
        <v>0</v>
      </c>
      <c r="FK120" s="26"/>
      <c r="FL120" s="26"/>
      <c r="FM120" s="26"/>
      <c r="FN120" s="26" t="e">
        <f t="shared" si="97"/>
        <v>#DIV/0!</v>
      </c>
      <c r="FO120" s="187"/>
      <c r="FP120" s="187"/>
      <c r="FQ120" s="26" t="e">
        <f t="shared" si="88"/>
        <v>#DIV/0!</v>
      </c>
      <c r="FR120" s="187">
        <f t="shared" si="77"/>
        <v>0</v>
      </c>
      <c r="FS120" s="187"/>
      <c r="FT120" s="238" t="e">
        <f t="shared" si="84"/>
        <v>#DIV/0!</v>
      </c>
      <c r="FU120" s="187">
        <v>0</v>
      </c>
      <c r="FV120" s="187">
        <v>0</v>
      </c>
      <c r="FW120" s="238"/>
      <c r="FX120" s="238"/>
      <c r="FY120" s="26" t="e">
        <f t="shared" si="95"/>
        <v>#DIV/0!</v>
      </c>
      <c r="FZ120" s="187"/>
      <c r="GA120" s="187">
        <v>0</v>
      </c>
      <c r="GB120" s="187"/>
      <c r="GC120" s="26"/>
      <c r="GD120" s="100"/>
      <c r="GE120" s="100"/>
      <c r="GF120" s="26"/>
      <c r="GG120" s="26"/>
      <c r="GH120" s="26"/>
      <c r="GI120" s="26"/>
      <c r="GJ120" s="26"/>
      <c r="GK120" s="26"/>
      <c r="GL120" s="26"/>
      <c r="GM120" s="100"/>
      <c r="GN120" s="100"/>
      <c r="GO120" s="26" t="e">
        <f t="shared" si="85"/>
        <v>#DIV/0!</v>
      </c>
      <c r="GP120" s="100"/>
      <c r="GQ120" s="187"/>
      <c r="GR120" s="26"/>
      <c r="GS120" s="100"/>
      <c r="GT120" s="100"/>
      <c r="GU120" s="26"/>
      <c r="GV120" s="26"/>
      <c r="GW120" s="291"/>
      <c r="GX120" s="26"/>
      <c r="GY120" s="100"/>
      <c r="GZ120" s="291"/>
      <c r="HA120" s="26"/>
      <c r="HB120" s="100"/>
      <c r="HC120" s="26"/>
      <c r="HD120" s="26"/>
      <c r="HE120" s="26"/>
      <c r="HF120" s="26"/>
      <c r="HG120" s="26"/>
      <c r="HH120" s="26"/>
      <c r="HI120" s="26"/>
      <c r="HJ120" s="26" t="e">
        <f t="shared" si="70"/>
        <v>#DIV/0!</v>
      </c>
      <c r="HK120" s="187"/>
      <c r="HL120" s="187">
        <f t="shared" si="94"/>
        <v>0</v>
      </c>
      <c r="HM120" s="26"/>
      <c r="HN120" s="187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187"/>
      <c r="IA120" s="187"/>
      <c r="IB120" s="187"/>
      <c r="IC120" s="26"/>
      <c r="ID120" s="26"/>
      <c r="IE120" s="187"/>
      <c r="IF120" s="187"/>
      <c r="IG120" s="26"/>
      <c r="IH120" s="26"/>
      <c r="IJ120" s="187"/>
      <c r="IK120" s="26"/>
    </row>
    <row r="121" spans="1:245" ht="14.25" customHeight="1" hidden="1">
      <c r="A121" s="10" t="s">
        <v>131</v>
      </c>
      <c r="B121" s="153"/>
      <c r="C121" s="153"/>
      <c r="D121" s="153"/>
      <c r="E121" s="23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56"/>
      <c r="U121" s="12"/>
      <c r="V121" s="100"/>
      <c r="W121" s="1"/>
      <c r="X121" s="12"/>
      <c r="Y121" s="12"/>
      <c r="Z121" s="12"/>
      <c r="AA121" s="12"/>
      <c r="AB121" s="100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"/>
      <c r="AV121" s="12"/>
      <c r="AW121" s="12"/>
      <c r="AX121" s="12"/>
      <c r="AY121" s="23"/>
      <c r="AZ121" s="12"/>
      <c r="BA121" s="12"/>
      <c r="BB121" s="12"/>
      <c r="BC121" s="1" t="e">
        <f t="shared" si="89"/>
        <v>#DIV/0!</v>
      </c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23"/>
      <c r="BS121" s="12"/>
      <c r="BT121" s="1"/>
      <c r="BU121" s="1"/>
      <c r="BV121" s="1"/>
      <c r="BW121" s="1"/>
      <c r="BX121" s="1"/>
      <c r="BY121" s="1"/>
      <c r="BZ121" s="1"/>
      <c r="CA121" s="1"/>
      <c r="CB121" s="12"/>
      <c r="CC121" s="1"/>
      <c r="CD121" s="1"/>
      <c r="CE121" s="148">
        <v>1</v>
      </c>
      <c r="CF121" s="23">
        <v>1</v>
      </c>
      <c r="CG121" s="100"/>
      <c r="CH121" s="100"/>
      <c r="CI121" s="8">
        <v>1</v>
      </c>
      <c r="CJ121" s="8">
        <v>1</v>
      </c>
      <c r="CK121" s="8">
        <v>1</v>
      </c>
      <c r="CL121" s="8">
        <v>1</v>
      </c>
      <c r="CM121" s="8">
        <v>1</v>
      </c>
      <c r="CN121" s="8">
        <v>1</v>
      </c>
      <c r="CO121" s="8">
        <v>1</v>
      </c>
      <c r="CP121" s="8">
        <v>1</v>
      </c>
      <c r="CQ121" s="8">
        <v>1</v>
      </c>
      <c r="CR121" s="8">
        <v>1</v>
      </c>
      <c r="CS121" s="8">
        <v>1</v>
      </c>
      <c r="CT121" s="8">
        <v>1</v>
      </c>
      <c r="CU121" s="176">
        <v>177422770.368</v>
      </c>
      <c r="CV121" s="26">
        <f t="shared" si="86"/>
        <v>1</v>
      </c>
      <c r="CW121" s="182">
        <v>1</v>
      </c>
      <c r="CX121" s="182">
        <v>1</v>
      </c>
      <c r="CY121" s="182">
        <f t="shared" si="87"/>
        <v>1</v>
      </c>
      <c r="CZ121" s="187">
        <v>12275141.664</v>
      </c>
      <c r="DA121" s="187">
        <v>0</v>
      </c>
      <c r="DB121" s="187">
        <v>18646561.08</v>
      </c>
      <c r="DC121" s="8">
        <v>1</v>
      </c>
      <c r="DD121" s="100">
        <v>12275141.664</v>
      </c>
      <c r="DE121" s="100">
        <v>0</v>
      </c>
      <c r="DF121" s="182">
        <v>1</v>
      </c>
      <c r="DG121" s="182">
        <v>1</v>
      </c>
      <c r="DH121" s="182">
        <v>1</v>
      </c>
      <c r="DI121" s="182">
        <v>1</v>
      </c>
      <c r="DJ121" s="182">
        <v>1</v>
      </c>
      <c r="DK121" s="182">
        <v>1</v>
      </c>
      <c r="DL121" s="182">
        <v>1</v>
      </c>
      <c r="DM121" s="8">
        <v>1</v>
      </c>
      <c r="DN121" s="26">
        <f t="shared" si="78"/>
        <v>1</v>
      </c>
      <c r="DO121" s="199">
        <v>171975706.35599998</v>
      </c>
      <c r="DP121" s="187">
        <f t="shared" si="93"/>
        <v>0</v>
      </c>
      <c r="DQ121" s="238">
        <v>1</v>
      </c>
      <c r="DR121" s="238" t="e">
        <f t="shared" si="79"/>
        <v>#DIV/0!</v>
      </c>
      <c r="DS121" s="223"/>
      <c r="DT121" s="187"/>
      <c r="DU121" s="238" t="e">
        <f t="shared" si="80"/>
        <v>#DIV/0!</v>
      </c>
      <c r="DV121" s="229"/>
      <c r="DW121" s="187">
        <v>17083533.86</v>
      </c>
      <c r="DX121" s="238" t="s">
        <v>0</v>
      </c>
      <c r="DY121" s="238"/>
      <c r="DZ121" s="238"/>
      <c r="EA121" s="238"/>
      <c r="EB121" s="238"/>
      <c r="EC121" s="238"/>
      <c r="ED121" s="187"/>
      <c r="EE121" s="187"/>
      <c r="EF121" s="238"/>
      <c r="EG121" s="187"/>
      <c r="EH121" s="187">
        <v>0</v>
      </c>
      <c r="EI121" s="187">
        <v>0</v>
      </c>
      <c r="EJ121" s="238"/>
      <c r="EK121" s="187"/>
      <c r="EL121" s="187">
        <v>0</v>
      </c>
      <c r="EM121" s="26"/>
      <c r="EN121" s="187"/>
      <c r="EO121" s="238">
        <f t="shared" si="82"/>
        <v>0.47954449091984264</v>
      </c>
      <c r="EP121" s="187">
        <f t="shared" si="74"/>
        <v>17083533.86</v>
      </c>
      <c r="EQ121" s="187">
        <v>32824196.424</v>
      </c>
      <c r="ER121" s="238" t="e">
        <f t="shared" si="73"/>
        <v>#DIV/0!</v>
      </c>
      <c r="ES121" s="238" t="e">
        <f t="shared" si="73"/>
        <v>#DIV/0!</v>
      </c>
      <c r="ET121" s="187"/>
      <c r="EU121" s="187">
        <v>0</v>
      </c>
      <c r="EV121" s="187">
        <v>0</v>
      </c>
      <c r="EW121" s="238"/>
      <c r="EX121" s="187"/>
      <c r="EY121" s="187">
        <v>0</v>
      </c>
      <c r="EZ121" s="251" t="e">
        <f t="shared" si="75"/>
        <v>#DIV/0!</v>
      </c>
      <c r="FA121" s="187"/>
      <c r="FB121" s="187">
        <v>0</v>
      </c>
      <c r="FC121" s="238"/>
      <c r="FD121" s="187"/>
      <c r="FE121" s="26" t="s">
        <v>0</v>
      </c>
      <c r="FF121" s="26"/>
      <c r="FG121" s="26"/>
      <c r="FH121" s="26" t="e">
        <f t="shared" si="76"/>
        <v>#DIV/0!</v>
      </c>
      <c r="FI121" s="187"/>
      <c r="FJ121" s="187">
        <v>0</v>
      </c>
      <c r="FK121" s="26"/>
      <c r="FL121" s="26"/>
      <c r="FM121" s="26"/>
      <c r="FN121" s="26" t="e">
        <f t="shared" si="97"/>
        <v>#DIV/0!</v>
      </c>
      <c r="FO121" s="187"/>
      <c r="FP121" s="187"/>
      <c r="FQ121" s="26" t="e">
        <f t="shared" si="88"/>
        <v>#DIV/0!</v>
      </c>
      <c r="FR121" s="187">
        <f t="shared" si="77"/>
        <v>0</v>
      </c>
      <c r="FS121" s="187"/>
      <c r="FT121" s="238" t="e">
        <f t="shared" si="84"/>
        <v>#DIV/0!</v>
      </c>
      <c r="FU121" s="187">
        <v>0</v>
      </c>
      <c r="FV121" s="187">
        <v>0</v>
      </c>
      <c r="FW121" s="238"/>
      <c r="FX121" s="238"/>
      <c r="FY121" s="26" t="e">
        <f t="shared" si="95"/>
        <v>#DIV/0!</v>
      </c>
      <c r="FZ121" s="187"/>
      <c r="GA121" s="187">
        <v>0</v>
      </c>
      <c r="GB121" s="187"/>
      <c r="GC121" s="26"/>
      <c r="GD121" s="100"/>
      <c r="GE121" s="100"/>
      <c r="GF121" s="26"/>
      <c r="GG121" s="26"/>
      <c r="GH121" s="26"/>
      <c r="GI121" s="26"/>
      <c r="GJ121" s="26"/>
      <c r="GK121" s="26"/>
      <c r="GL121" s="26"/>
      <c r="GM121" s="100"/>
      <c r="GN121" s="100"/>
      <c r="GO121" s="26" t="e">
        <f t="shared" si="85"/>
        <v>#DIV/0!</v>
      </c>
      <c r="GP121" s="100"/>
      <c r="GQ121" s="187"/>
      <c r="GR121" s="26"/>
      <c r="GS121" s="100"/>
      <c r="GT121" s="100"/>
      <c r="GU121" s="26"/>
      <c r="GV121" s="26"/>
      <c r="GW121" s="291"/>
      <c r="GX121" s="26"/>
      <c r="GY121" s="100"/>
      <c r="GZ121" s="291"/>
      <c r="HA121" s="26"/>
      <c r="HB121" s="100"/>
      <c r="HC121" s="26"/>
      <c r="HD121" s="26"/>
      <c r="HE121" s="26"/>
      <c r="HF121" s="26"/>
      <c r="HG121" s="26"/>
      <c r="HH121" s="26"/>
      <c r="HI121" s="26"/>
      <c r="HJ121" s="26" t="e">
        <f t="shared" si="70"/>
        <v>#DIV/0!</v>
      </c>
      <c r="HK121" s="187"/>
      <c r="HL121" s="187">
        <f t="shared" si="94"/>
        <v>0</v>
      </c>
      <c r="HM121" s="26"/>
      <c r="HN121" s="187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187"/>
      <c r="IA121" s="187"/>
      <c r="IB121" s="187"/>
      <c r="IC121" s="26"/>
      <c r="ID121" s="26"/>
      <c r="IE121" s="187"/>
      <c r="IF121" s="187"/>
      <c r="IG121" s="26"/>
      <c r="IH121" s="26"/>
      <c r="IJ121" s="187"/>
      <c r="IK121" s="26"/>
    </row>
    <row r="122" spans="1:245" ht="14.25" customHeight="1" hidden="1">
      <c r="A122" s="10" t="s">
        <v>132</v>
      </c>
      <c r="B122" s="153"/>
      <c r="C122" s="153"/>
      <c r="D122" s="153"/>
      <c r="E122" s="23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56"/>
      <c r="U122" s="12"/>
      <c r="V122" s="100"/>
      <c r="W122" s="1"/>
      <c r="X122" s="12"/>
      <c r="Y122" s="12"/>
      <c r="Z122" s="12"/>
      <c r="AA122" s="12"/>
      <c r="AB122" s="100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"/>
      <c r="AV122" s="12"/>
      <c r="AW122" s="12"/>
      <c r="AX122" s="12"/>
      <c r="AY122" s="23"/>
      <c r="AZ122" s="12"/>
      <c r="BA122" s="12"/>
      <c r="BB122" s="12"/>
      <c r="BC122" s="1" t="e">
        <f t="shared" si="89"/>
        <v>#DIV/0!</v>
      </c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23"/>
      <c r="BS122" s="12"/>
      <c r="BT122" s="1"/>
      <c r="BU122" s="1"/>
      <c r="BV122" s="1"/>
      <c r="BW122" s="1"/>
      <c r="BX122" s="1"/>
      <c r="BY122" s="1"/>
      <c r="BZ122" s="1"/>
      <c r="CA122" s="1"/>
      <c r="CB122" s="12"/>
      <c r="CC122" s="1"/>
      <c r="CD122" s="1"/>
      <c r="CE122" s="148">
        <v>1</v>
      </c>
      <c r="CF122" s="23">
        <v>1</v>
      </c>
      <c r="CG122" s="100"/>
      <c r="CH122" s="100"/>
      <c r="CI122" s="8">
        <v>1</v>
      </c>
      <c r="CJ122" s="8">
        <v>1</v>
      </c>
      <c r="CK122" s="8">
        <v>1</v>
      </c>
      <c r="CL122" s="8">
        <v>1</v>
      </c>
      <c r="CM122" s="8">
        <v>1</v>
      </c>
      <c r="CN122" s="8">
        <v>1</v>
      </c>
      <c r="CO122" s="8">
        <v>1</v>
      </c>
      <c r="CP122" s="8">
        <v>1</v>
      </c>
      <c r="CQ122" s="8">
        <v>1</v>
      </c>
      <c r="CR122" s="8">
        <v>1</v>
      </c>
      <c r="CS122" s="8">
        <v>1</v>
      </c>
      <c r="CT122" s="8">
        <v>1</v>
      </c>
      <c r="CU122" s="176">
        <v>169192635.88799992</v>
      </c>
      <c r="CV122" s="26">
        <f t="shared" si="86"/>
        <v>1</v>
      </c>
      <c r="CW122" s="182">
        <v>1</v>
      </c>
      <c r="CX122" s="182">
        <v>1</v>
      </c>
      <c r="CY122" s="182">
        <f t="shared" si="87"/>
        <v>1</v>
      </c>
      <c r="CZ122" s="187">
        <v>11651208.023999998</v>
      </c>
      <c r="DA122" s="187">
        <v>0</v>
      </c>
      <c r="DB122" s="187">
        <v>16647525.972</v>
      </c>
      <c r="DC122" s="8">
        <v>0.9999999998798621</v>
      </c>
      <c r="DD122" s="100">
        <v>11651208.023999998</v>
      </c>
      <c r="DE122" s="100">
        <v>0</v>
      </c>
      <c r="DF122" s="182">
        <v>1</v>
      </c>
      <c r="DG122" s="182">
        <v>1</v>
      </c>
      <c r="DH122" s="182">
        <v>1</v>
      </c>
      <c r="DI122" s="182">
        <v>1</v>
      </c>
      <c r="DJ122" s="182">
        <v>1</v>
      </c>
      <c r="DK122" s="182">
        <v>1</v>
      </c>
      <c r="DL122" s="182">
        <v>1</v>
      </c>
      <c r="DM122" s="8">
        <v>1</v>
      </c>
      <c r="DN122" s="26">
        <f t="shared" si="78"/>
        <v>1</v>
      </c>
      <c r="DO122" s="199">
        <v>160224045.972</v>
      </c>
      <c r="DP122" s="187">
        <f t="shared" si="93"/>
        <v>0</v>
      </c>
      <c r="DQ122" s="238">
        <v>1</v>
      </c>
      <c r="DR122" s="238" t="e">
        <f t="shared" si="79"/>
        <v>#DIV/0!</v>
      </c>
      <c r="DS122" s="223"/>
      <c r="DT122" s="187"/>
      <c r="DU122" s="238" t="e">
        <f t="shared" si="80"/>
        <v>#DIV/0!</v>
      </c>
      <c r="DV122" s="229"/>
      <c r="DW122" s="187">
        <v>16288042.940000001</v>
      </c>
      <c r="DX122" s="238" t="s">
        <v>0</v>
      </c>
      <c r="DY122" s="238"/>
      <c r="DZ122" s="238"/>
      <c r="EA122" s="238"/>
      <c r="EB122" s="238"/>
      <c r="EC122" s="238"/>
      <c r="ED122" s="187"/>
      <c r="EE122" s="187"/>
      <c r="EF122" s="238"/>
      <c r="EG122" s="187"/>
      <c r="EH122" s="187">
        <v>0</v>
      </c>
      <c r="EI122" s="187">
        <v>0</v>
      </c>
      <c r="EJ122" s="238"/>
      <c r="EK122" s="187"/>
      <c r="EL122" s="187">
        <v>0</v>
      </c>
      <c r="EM122" s="26"/>
      <c r="EN122" s="187"/>
      <c r="EO122" s="238">
        <f t="shared" si="82"/>
        <v>0.49202272418476495</v>
      </c>
      <c r="EP122" s="187">
        <f t="shared" si="74"/>
        <v>16288042.940000001</v>
      </c>
      <c r="EQ122" s="187">
        <v>32064510.983999997</v>
      </c>
      <c r="ER122" s="238" t="e">
        <f aca="true" t="shared" si="99" ref="ER122:ES185">(ET122-ES122)/ET122</f>
        <v>#DIV/0!</v>
      </c>
      <c r="ES122" s="238" t="e">
        <f t="shared" si="99"/>
        <v>#DIV/0!</v>
      </c>
      <c r="ET122" s="187"/>
      <c r="EU122" s="187">
        <v>0</v>
      </c>
      <c r="EV122" s="187">
        <v>0</v>
      </c>
      <c r="EW122" s="238"/>
      <c r="EX122" s="187"/>
      <c r="EY122" s="187">
        <v>0</v>
      </c>
      <c r="EZ122" s="251" t="e">
        <f t="shared" si="75"/>
        <v>#DIV/0!</v>
      </c>
      <c r="FA122" s="187"/>
      <c r="FB122" s="187">
        <v>0</v>
      </c>
      <c r="FC122" s="238"/>
      <c r="FD122" s="187"/>
      <c r="FE122" s="26" t="s">
        <v>0</v>
      </c>
      <c r="FF122" s="26"/>
      <c r="FG122" s="26"/>
      <c r="FH122" s="26" t="e">
        <f t="shared" si="76"/>
        <v>#DIV/0!</v>
      </c>
      <c r="FI122" s="187"/>
      <c r="FJ122" s="187">
        <v>0</v>
      </c>
      <c r="FK122" s="26"/>
      <c r="FL122" s="26"/>
      <c r="FM122" s="26"/>
      <c r="FN122" s="26" t="e">
        <f t="shared" si="97"/>
        <v>#DIV/0!</v>
      </c>
      <c r="FO122" s="187"/>
      <c r="FP122" s="187"/>
      <c r="FQ122" s="26" t="e">
        <f t="shared" si="88"/>
        <v>#DIV/0!</v>
      </c>
      <c r="FR122" s="187">
        <f t="shared" si="77"/>
        <v>0</v>
      </c>
      <c r="FS122" s="187"/>
      <c r="FT122" s="238" t="e">
        <f t="shared" si="84"/>
        <v>#DIV/0!</v>
      </c>
      <c r="FU122" s="187">
        <v>0</v>
      </c>
      <c r="FV122" s="187">
        <v>0</v>
      </c>
      <c r="FW122" s="238"/>
      <c r="FX122" s="238"/>
      <c r="FY122" s="26" t="e">
        <f t="shared" si="95"/>
        <v>#DIV/0!</v>
      </c>
      <c r="FZ122" s="187"/>
      <c r="GA122" s="187">
        <v>0</v>
      </c>
      <c r="GB122" s="187"/>
      <c r="GC122" s="26"/>
      <c r="GD122" s="100"/>
      <c r="GE122" s="100"/>
      <c r="GF122" s="26"/>
      <c r="GG122" s="26"/>
      <c r="GH122" s="26"/>
      <c r="GI122" s="26"/>
      <c r="GJ122" s="26"/>
      <c r="GK122" s="26"/>
      <c r="GL122" s="26"/>
      <c r="GM122" s="100"/>
      <c r="GN122" s="100"/>
      <c r="GO122" s="26" t="e">
        <f t="shared" si="85"/>
        <v>#DIV/0!</v>
      </c>
      <c r="GP122" s="100"/>
      <c r="GQ122" s="187"/>
      <c r="GR122" s="26"/>
      <c r="GS122" s="100"/>
      <c r="GT122" s="100"/>
      <c r="GU122" s="26"/>
      <c r="GV122" s="26"/>
      <c r="GW122" s="291"/>
      <c r="GX122" s="26"/>
      <c r="GY122" s="100"/>
      <c r="GZ122" s="291"/>
      <c r="HA122" s="26"/>
      <c r="HB122" s="100"/>
      <c r="HC122" s="26"/>
      <c r="HD122" s="26"/>
      <c r="HE122" s="26"/>
      <c r="HF122" s="26"/>
      <c r="HG122" s="26"/>
      <c r="HH122" s="26"/>
      <c r="HI122" s="26"/>
      <c r="HJ122" s="26" t="e">
        <f t="shared" si="70"/>
        <v>#DIV/0!</v>
      </c>
      <c r="HK122" s="187"/>
      <c r="HL122" s="187">
        <f t="shared" si="94"/>
        <v>0</v>
      </c>
      <c r="HM122" s="26"/>
      <c r="HN122" s="187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187"/>
      <c r="IA122" s="187"/>
      <c r="IB122" s="187"/>
      <c r="IC122" s="26"/>
      <c r="ID122" s="26"/>
      <c r="IE122" s="187"/>
      <c r="IF122" s="187"/>
      <c r="IG122" s="26"/>
      <c r="IH122" s="26"/>
      <c r="IJ122" s="187"/>
      <c r="IK122" s="26"/>
    </row>
    <row r="123" spans="1:245" ht="14.25" customHeight="1" hidden="1">
      <c r="A123" s="10" t="s">
        <v>133</v>
      </c>
      <c r="B123" s="153"/>
      <c r="C123" s="153"/>
      <c r="D123" s="153"/>
      <c r="E123" s="23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56"/>
      <c r="U123" s="12"/>
      <c r="V123" s="100"/>
      <c r="W123" s="1"/>
      <c r="X123" s="12"/>
      <c r="Y123" s="12"/>
      <c r="Z123" s="12"/>
      <c r="AA123" s="12"/>
      <c r="AB123" s="100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"/>
      <c r="AV123" s="12"/>
      <c r="AW123" s="12"/>
      <c r="AX123" s="12"/>
      <c r="AY123" s="23"/>
      <c r="AZ123" s="12"/>
      <c r="BA123" s="12"/>
      <c r="BB123" s="12"/>
      <c r="BC123" s="1" t="e">
        <f t="shared" si="89"/>
        <v>#DIV/0!</v>
      </c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23"/>
      <c r="BS123" s="12"/>
      <c r="BT123" s="1"/>
      <c r="BU123" s="1"/>
      <c r="BV123" s="1"/>
      <c r="BW123" s="1"/>
      <c r="BX123" s="1"/>
      <c r="BY123" s="1"/>
      <c r="BZ123" s="1"/>
      <c r="CA123" s="1"/>
      <c r="CB123" s="12"/>
      <c r="CC123" s="1"/>
      <c r="CD123" s="1"/>
      <c r="CE123" s="148">
        <v>1</v>
      </c>
      <c r="CF123" s="23">
        <v>1</v>
      </c>
      <c r="CG123" s="100"/>
      <c r="CH123" s="100"/>
      <c r="CI123" s="8">
        <v>1</v>
      </c>
      <c r="CJ123" s="8">
        <v>1</v>
      </c>
      <c r="CK123" s="8">
        <v>1</v>
      </c>
      <c r="CL123" s="8">
        <v>1</v>
      </c>
      <c r="CM123" s="8">
        <v>1</v>
      </c>
      <c r="CN123" s="8">
        <v>1</v>
      </c>
      <c r="CO123" s="8">
        <v>1</v>
      </c>
      <c r="CP123" s="8">
        <v>1</v>
      </c>
      <c r="CQ123" s="8">
        <v>1</v>
      </c>
      <c r="CR123" s="8">
        <v>1</v>
      </c>
      <c r="CS123" s="8">
        <v>1</v>
      </c>
      <c r="CT123" s="8">
        <v>1</v>
      </c>
      <c r="CU123" s="176">
        <v>124452.132</v>
      </c>
      <c r="CV123" s="26">
        <f t="shared" si="86"/>
        <v>1</v>
      </c>
      <c r="CW123" s="182">
        <v>1</v>
      </c>
      <c r="CX123" s="182">
        <v>1</v>
      </c>
      <c r="CY123" s="182">
        <f t="shared" si="87"/>
        <v>1</v>
      </c>
      <c r="CZ123" s="187">
        <v>3842.7239999999997</v>
      </c>
      <c r="DA123" s="187">
        <v>0</v>
      </c>
      <c r="DB123" s="187">
        <v>7030.848</v>
      </c>
      <c r="DC123" s="8">
        <v>1.000000284460708</v>
      </c>
      <c r="DD123" s="100">
        <v>3842.7239999999997</v>
      </c>
      <c r="DE123" s="100">
        <v>0</v>
      </c>
      <c r="DF123" s="182">
        <v>1</v>
      </c>
      <c r="DG123" s="182">
        <v>1</v>
      </c>
      <c r="DH123" s="182">
        <v>1</v>
      </c>
      <c r="DI123" s="182">
        <v>1</v>
      </c>
      <c r="DJ123" s="182">
        <v>1</v>
      </c>
      <c r="DK123" s="182">
        <v>1</v>
      </c>
      <c r="DL123" s="182">
        <v>1</v>
      </c>
      <c r="DM123" s="8">
        <v>1</v>
      </c>
      <c r="DN123" s="26">
        <f t="shared" si="78"/>
        <v>1</v>
      </c>
      <c r="DO123" s="199">
        <v>110337.192</v>
      </c>
      <c r="DP123" s="187">
        <f t="shared" si="93"/>
        <v>0</v>
      </c>
      <c r="DQ123" s="238">
        <v>1</v>
      </c>
      <c r="DR123" s="238" t="e">
        <f t="shared" si="79"/>
        <v>#DIV/0!</v>
      </c>
      <c r="DS123" s="223"/>
      <c r="DT123" s="187"/>
      <c r="DU123" s="238" t="e">
        <f t="shared" si="80"/>
        <v>#DIV/0!</v>
      </c>
      <c r="DV123" s="229"/>
      <c r="DW123" s="187">
        <v>0</v>
      </c>
      <c r="DX123" s="238">
        <v>1</v>
      </c>
      <c r="DY123" s="238"/>
      <c r="DZ123" s="238"/>
      <c r="EA123" s="238"/>
      <c r="EB123" s="238"/>
      <c r="EC123" s="238"/>
      <c r="ED123" s="187"/>
      <c r="EE123" s="187"/>
      <c r="EF123" s="238"/>
      <c r="EG123" s="187"/>
      <c r="EH123" s="187">
        <v>13623.048</v>
      </c>
      <c r="EI123" s="187">
        <v>3811.9919999999997</v>
      </c>
      <c r="EJ123" s="238">
        <f t="shared" si="81"/>
        <v>1</v>
      </c>
      <c r="EK123" s="187"/>
      <c r="EL123" s="187">
        <v>3416.748</v>
      </c>
      <c r="EM123" s="26">
        <f>(EL123-EN123)/EL123</f>
        <v>1</v>
      </c>
      <c r="EN123" s="187"/>
      <c r="EO123" s="238">
        <f t="shared" si="82"/>
        <v>1</v>
      </c>
      <c r="EP123" s="187">
        <f t="shared" si="74"/>
        <v>0</v>
      </c>
      <c r="EQ123" s="187">
        <v>100419.66</v>
      </c>
      <c r="ER123" s="238" t="e">
        <f t="shared" si="99"/>
        <v>#DIV/0!</v>
      </c>
      <c r="ES123" s="238">
        <f t="shared" si="99"/>
        <v>1</v>
      </c>
      <c r="ET123" s="187"/>
      <c r="EU123" s="187">
        <v>3460.656</v>
      </c>
      <c r="EV123" s="187">
        <v>6278.952</v>
      </c>
      <c r="EW123" s="238">
        <f t="shared" si="83"/>
        <v>1</v>
      </c>
      <c r="EX123" s="187"/>
      <c r="EY123" s="187">
        <v>17526.672</v>
      </c>
      <c r="EZ123" s="251">
        <f t="shared" si="75"/>
        <v>1</v>
      </c>
      <c r="FA123" s="187"/>
      <c r="FB123" s="187">
        <v>28511.208</v>
      </c>
      <c r="FC123" s="238">
        <f>(FB123-FD123)/FB123</f>
        <v>1</v>
      </c>
      <c r="FD123" s="187"/>
      <c r="FE123" s="26" t="s">
        <v>0</v>
      </c>
      <c r="FF123" s="26"/>
      <c r="FG123" s="26"/>
      <c r="FH123" s="26" t="e">
        <f t="shared" si="76"/>
        <v>#DIV/0!</v>
      </c>
      <c r="FI123" s="187"/>
      <c r="FJ123" s="187">
        <v>0</v>
      </c>
      <c r="FK123" s="26"/>
      <c r="FL123" s="26"/>
      <c r="FM123" s="26"/>
      <c r="FN123" s="26" t="e">
        <f t="shared" si="97"/>
        <v>#DIV/0!</v>
      </c>
      <c r="FO123" s="187"/>
      <c r="FP123" s="187"/>
      <c r="FQ123" s="26" t="e">
        <f t="shared" si="88"/>
        <v>#DIV/0!</v>
      </c>
      <c r="FR123" s="187">
        <f t="shared" si="77"/>
        <v>0</v>
      </c>
      <c r="FS123" s="187"/>
      <c r="FT123" s="238" t="e">
        <f t="shared" si="84"/>
        <v>#DIV/0!</v>
      </c>
      <c r="FU123" s="187">
        <v>0</v>
      </c>
      <c r="FV123" s="187">
        <v>0</v>
      </c>
      <c r="FW123" s="238"/>
      <c r="FX123" s="238"/>
      <c r="FY123" s="26" t="e">
        <f t="shared" si="95"/>
        <v>#DIV/0!</v>
      </c>
      <c r="FZ123" s="187"/>
      <c r="GA123" s="187">
        <v>0</v>
      </c>
      <c r="GB123" s="187"/>
      <c r="GC123" s="26"/>
      <c r="GD123" s="100"/>
      <c r="GE123" s="100"/>
      <c r="GF123" s="26"/>
      <c r="GG123" s="26"/>
      <c r="GH123" s="26"/>
      <c r="GI123" s="26"/>
      <c r="GJ123" s="26"/>
      <c r="GK123" s="26"/>
      <c r="GL123" s="26"/>
      <c r="GM123" s="100"/>
      <c r="GN123" s="100"/>
      <c r="GO123" s="26" t="e">
        <f t="shared" si="85"/>
        <v>#DIV/0!</v>
      </c>
      <c r="GP123" s="100"/>
      <c r="GQ123" s="187"/>
      <c r="GR123" s="26"/>
      <c r="GS123" s="100"/>
      <c r="GT123" s="100"/>
      <c r="GU123" s="26"/>
      <c r="GV123" s="26"/>
      <c r="GW123" s="291"/>
      <c r="GX123" s="26"/>
      <c r="GY123" s="100"/>
      <c r="GZ123" s="291"/>
      <c r="HA123" s="26"/>
      <c r="HB123" s="100"/>
      <c r="HC123" s="26"/>
      <c r="HD123" s="26"/>
      <c r="HE123" s="26"/>
      <c r="HF123" s="26"/>
      <c r="HG123" s="26"/>
      <c r="HH123" s="26"/>
      <c r="HI123" s="26"/>
      <c r="HJ123" s="26" t="e">
        <f t="shared" si="70"/>
        <v>#DIV/0!</v>
      </c>
      <c r="HK123" s="187"/>
      <c r="HL123" s="187">
        <f t="shared" si="94"/>
        <v>0</v>
      </c>
      <c r="HM123" s="26"/>
      <c r="HN123" s="187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187"/>
      <c r="IA123" s="187"/>
      <c r="IB123" s="187"/>
      <c r="IC123" s="26"/>
      <c r="ID123" s="26"/>
      <c r="IE123" s="187"/>
      <c r="IF123" s="187"/>
      <c r="IG123" s="26"/>
      <c r="IH123" s="26"/>
      <c r="IJ123" s="187"/>
      <c r="IK123" s="26"/>
    </row>
    <row r="124" spans="1:245" ht="14.25" customHeight="1" hidden="1">
      <c r="A124" s="10" t="s">
        <v>134</v>
      </c>
      <c r="B124" s="153"/>
      <c r="C124" s="153"/>
      <c r="D124" s="153"/>
      <c r="E124" s="23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56"/>
      <c r="U124" s="12"/>
      <c r="V124" s="100"/>
      <c r="W124" s="1"/>
      <c r="X124" s="12"/>
      <c r="Y124" s="12"/>
      <c r="Z124" s="12"/>
      <c r="AA124" s="12"/>
      <c r="AB124" s="100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"/>
      <c r="AV124" s="12"/>
      <c r="AW124" s="12"/>
      <c r="AX124" s="12"/>
      <c r="AY124" s="23"/>
      <c r="AZ124" s="12"/>
      <c r="BA124" s="12"/>
      <c r="BB124" s="12"/>
      <c r="BC124" s="1" t="e">
        <f t="shared" si="89"/>
        <v>#DIV/0!</v>
      </c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23"/>
      <c r="BS124" s="12"/>
      <c r="BT124" s="1"/>
      <c r="BU124" s="1"/>
      <c r="BV124" s="1"/>
      <c r="BW124" s="1"/>
      <c r="BX124" s="1"/>
      <c r="BY124" s="1"/>
      <c r="BZ124" s="1"/>
      <c r="CA124" s="1"/>
      <c r="CB124" s="12"/>
      <c r="CC124" s="1"/>
      <c r="CD124" s="1"/>
      <c r="CE124" s="148">
        <v>1</v>
      </c>
      <c r="CF124" s="23">
        <v>1</v>
      </c>
      <c r="CG124" s="100"/>
      <c r="CH124" s="100"/>
      <c r="CI124" s="8">
        <v>1</v>
      </c>
      <c r="CJ124" s="8">
        <v>1</v>
      </c>
      <c r="CK124" s="8">
        <v>1</v>
      </c>
      <c r="CL124" s="8">
        <v>1</v>
      </c>
      <c r="CM124" s="8">
        <v>1</v>
      </c>
      <c r="CN124" s="8">
        <v>1</v>
      </c>
      <c r="CO124" s="8">
        <v>1</v>
      </c>
      <c r="CP124" s="8">
        <v>1</v>
      </c>
      <c r="CQ124" s="8">
        <v>1</v>
      </c>
      <c r="CR124" s="8">
        <v>1</v>
      </c>
      <c r="CS124" s="8">
        <v>1</v>
      </c>
      <c r="CT124" s="8">
        <v>1</v>
      </c>
      <c r="CU124" s="176">
        <v>178747061.796</v>
      </c>
      <c r="CV124" s="26">
        <f t="shared" si="86"/>
        <v>1</v>
      </c>
      <c r="CW124" s="182">
        <v>1</v>
      </c>
      <c r="CX124" s="182">
        <v>1</v>
      </c>
      <c r="CY124" s="182">
        <f t="shared" si="87"/>
        <v>1</v>
      </c>
      <c r="CZ124" s="187">
        <v>11943933.947999999</v>
      </c>
      <c r="DA124" s="187">
        <v>0</v>
      </c>
      <c r="DB124" s="187">
        <v>17294746.283999998</v>
      </c>
      <c r="DC124" s="8">
        <v>0.9999999997687159</v>
      </c>
      <c r="DD124" s="100">
        <v>11943933.947999999</v>
      </c>
      <c r="DE124" s="100">
        <v>0</v>
      </c>
      <c r="DF124" s="182">
        <v>1</v>
      </c>
      <c r="DG124" s="182">
        <v>1</v>
      </c>
      <c r="DH124" s="182">
        <v>1</v>
      </c>
      <c r="DI124" s="182">
        <v>1</v>
      </c>
      <c r="DJ124" s="182">
        <v>1</v>
      </c>
      <c r="DK124" s="182">
        <v>1</v>
      </c>
      <c r="DL124" s="182">
        <v>1</v>
      </c>
      <c r="DM124" s="8">
        <v>1</v>
      </c>
      <c r="DN124" s="26">
        <f t="shared" si="78"/>
        <v>1</v>
      </c>
      <c r="DO124" s="199">
        <v>166521717.29999998</v>
      </c>
      <c r="DP124" s="187">
        <f t="shared" si="93"/>
        <v>0</v>
      </c>
      <c r="DQ124" s="238">
        <v>1</v>
      </c>
      <c r="DR124" s="238" t="e">
        <f t="shared" si="79"/>
        <v>#DIV/0!</v>
      </c>
      <c r="DS124" s="223"/>
      <c r="DT124" s="187"/>
      <c r="DU124" s="238" t="e">
        <f t="shared" si="80"/>
        <v>#DIV/0!</v>
      </c>
      <c r="DV124" s="229"/>
      <c r="DW124" s="187">
        <v>16758286.567999998</v>
      </c>
      <c r="DX124" s="238" t="s">
        <v>0</v>
      </c>
      <c r="DY124" s="238"/>
      <c r="DZ124" s="238"/>
      <c r="EA124" s="238"/>
      <c r="EB124" s="238"/>
      <c r="EC124" s="238"/>
      <c r="ED124" s="187"/>
      <c r="EE124" s="187"/>
      <c r="EF124" s="238"/>
      <c r="EG124" s="187"/>
      <c r="EH124" s="187">
        <v>0</v>
      </c>
      <c r="EI124" s="187"/>
      <c r="EJ124" s="238"/>
      <c r="EK124" s="187"/>
      <c r="EL124" s="187">
        <v>0</v>
      </c>
      <c r="EM124" s="26"/>
      <c r="EN124" s="187"/>
      <c r="EO124" s="238">
        <f t="shared" si="82"/>
        <v>0.489982042632624</v>
      </c>
      <c r="EP124" s="187">
        <f t="shared" si="74"/>
        <v>16758286.567999998</v>
      </c>
      <c r="EQ124" s="187">
        <v>32858228.472000003</v>
      </c>
      <c r="ER124" s="238" t="e">
        <f t="shared" si="99"/>
        <v>#DIV/0!</v>
      </c>
      <c r="ES124" s="238" t="e">
        <f t="shared" si="99"/>
        <v>#DIV/0!</v>
      </c>
      <c r="ET124" s="187"/>
      <c r="EU124" s="187">
        <v>0</v>
      </c>
      <c r="EV124" s="187">
        <v>0</v>
      </c>
      <c r="EW124" s="238"/>
      <c r="EX124" s="187"/>
      <c r="EY124" s="187">
        <v>0</v>
      </c>
      <c r="EZ124" s="251" t="e">
        <f t="shared" si="75"/>
        <v>#DIV/0!</v>
      </c>
      <c r="FA124" s="187"/>
      <c r="FB124" s="187">
        <v>0</v>
      </c>
      <c r="FC124" s="238"/>
      <c r="FD124" s="187"/>
      <c r="FE124" s="26" t="s">
        <v>0</v>
      </c>
      <c r="FF124" s="26"/>
      <c r="FG124" s="26"/>
      <c r="FH124" s="26" t="e">
        <f t="shared" si="76"/>
        <v>#DIV/0!</v>
      </c>
      <c r="FI124" s="187"/>
      <c r="FJ124" s="187">
        <v>0</v>
      </c>
      <c r="FK124" s="26"/>
      <c r="FL124" s="26"/>
      <c r="FM124" s="26"/>
      <c r="FN124" s="26" t="e">
        <f t="shared" si="97"/>
        <v>#DIV/0!</v>
      </c>
      <c r="FO124" s="187"/>
      <c r="FP124" s="187"/>
      <c r="FQ124" s="26" t="e">
        <f t="shared" si="88"/>
        <v>#DIV/0!</v>
      </c>
      <c r="FR124" s="187">
        <f t="shared" si="77"/>
        <v>0</v>
      </c>
      <c r="FS124" s="187"/>
      <c r="FT124" s="238" t="e">
        <f t="shared" si="84"/>
        <v>#DIV/0!</v>
      </c>
      <c r="FU124" s="187">
        <v>0</v>
      </c>
      <c r="FV124" s="187">
        <v>0</v>
      </c>
      <c r="FW124" s="238"/>
      <c r="FX124" s="238"/>
      <c r="FY124" s="26" t="e">
        <f t="shared" si="95"/>
        <v>#DIV/0!</v>
      </c>
      <c r="FZ124" s="187"/>
      <c r="GA124" s="187">
        <v>0</v>
      </c>
      <c r="GB124" s="187"/>
      <c r="GC124" s="26"/>
      <c r="GD124" s="100"/>
      <c r="GE124" s="100"/>
      <c r="GF124" s="26"/>
      <c r="GG124" s="26"/>
      <c r="GH124" s="26"/>
      <c r="GI124" s="26"/>
      <c r="GJ124" s="26"/>
      <c r="GK124" s="26"/>
      <c r="GL124" s="26"/>
      <c r="GM124" s="100"/>
      <c r="GN124" s="100"/>
      <c r="GO124" s="26" t="e">
        <f t="shared" si="85"/>
        <v>#DIV/0!</v>
      </c>
      <c r="GP124" s="100"/>
      <c r="GQ124" s="187"/>
      <c r="GR124" s="26"/>
      <c r="GS124" s="100"/>
      <c r="GT124" s="100"/>
      <c r="GU124" s="26"/>
      <c r="GV124" s="26"/>
      <c r="GW124" s="291"/>
      <c r="GX124" s="26"/>
      <c r="GY124" s="100"/>
      <c r="GZ124" s="291"/>
      <c r="HA124" s="26"/>
      <c r="HB124" s="100"/>
      <c r="HC124" s="26"/>
      <c r="HD124" s="26"/>
      <c r="HE124" s="26"/>
      <c r="HF124" s="26"/>
      <c r="HG124" s="26"/>
      <c r="HH124" s="26"/>
      <c r="HI124" s="26"/>
      <c r="HJ124" s="26" t="e">
        <f t="shared" si="70"/>
        <v>#DIV/0!</v>
      </c>
      <c r="HK124" s="187"/>
      <c r="HL124" s="187">
        <f t="shared" si="94"/>
        <v>0</v>
      </c>
      <c r="HM124" s="26"/>
      <c r="HN124" s="187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187"/>
      <c r="IA124" s="187"/>
      <c r="IB124" s="187"/>
      <c r="IC124" s="26"/>
      <c r="ID124" s="26"/>
      <c r="IE124" s="187"/>
      <c r="IF124" s="187"/>
      <c r="IG124" s="26"/>
      <c r="IH124" s="26"/>
      <c r="IJ124" s="187"/>
      <c r="IK124" s="26"/>
    </row>
    <row r="125" spans="1:245" ht="14.25" customHeight="1" hidden="1">
      <c r="A125" s="10" t="s">
        <v>135</v>
      </c>
      <c r="B125" s="153"/>
      <c r="C125" s="153"/>
      <c r="D125" s="153"/>
      <c r="E125" s="23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56"/>
      <c r="U125" s="12"/>
      <c r="V125" s="100"/>
      <c r="W125" s="1"/>
      <c r="X125" s="12"/>
      <c r="Y125" s="12"/>
      <c r="Z125" s="12"/>
      <c r="AA125" s="12"/>
      <c r="AB125" s="100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"/>
      <c r="AV125" s="12"/>
      <c r="AW125" s="12"/>
      <c r="AX125" s="12"/>
      <c r="AY125" s="23"/>
      <c r="AZ125" s="12"/>
      <c r="BA125" s="12"/>
      <c r="BB125" s="12"/>
      <c r="BC125" s="1" t="e">
        <f t="shared" si="89"/>
        <v>#DIV/0!</v>
      </c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23"/>
      <c r="BS125" s="12"/>
      <c r="BT125" s="1"/>
      <c r="BU125" s="1"/>
      <c r="BV125" s="1"/>
      <c r="BW125" s="1"/>
      <c r="BX125" s="1"/>
      <c r="BY125" s="1"/>
      <c r="BZ125" s="1"/>
      <c r="CA125" s="1"/>
      <c r="CB125" s="12"/>
      <c r="CC125" s="1"/>
      <c r="CD125" s="1"/>
      <c r="CE125" s="148"/>
      <c r="CF125" s="23"/>
      <c r="CG125" s="100"/>
      <c r="CH125" s="100"/>
      <c r="CI125" s="8"/>
      <c r="CJ125" s="8"/>
      <c r="CK125" s="8">
        <v>1</v>
      </c>
      <c r="CL125" s="8">
        <v>1</v>
      </c>
      <c r="CM125" s="8">
        <v>1</v>
      </c>
      <c r="CN125" s="8">
        <v>1</v>
      </c>
      <c r="CO125" s="8">
        <v>1</v>
      </c>
      <c r="CP125" s="8">
        <v>1</v>
      </c>
      <c r="CQ125" s="8">
        <v>1</v>
      </c>
      <c r="CR125" s="8">
        <v>1</v>
      </c>
      <c r="CS125" s="8">
        <v>1</v>
      </c>
      <c r="CT125" s="8">
        <v>1</v>
      </c>
      <c r="CU125" s="176">
        <v>186622247.28</v>
      </c>
      <c r="CV125" s="26">
        <f t="shared" si="86"/>
        <v>1</v>
      </c>
      <c r="CW125" s="182">
        <v>1</v>
      </c>
      <c r="CX125" s="182">
        <v>1</v>
      </c>
      <c r="CY125" s="182">
        <f t="shared" si="87"/>
        <v>1</v>
      </c>
      <c r="CZ125" s="187">
        <v>12572158.824</v>
      </c>
      <c r="DA125" s="187">
        <v>0</v>
      </c>
      <c r="DB125" s="187">
        <v>18233468.172</v>
      </c>
      <c r="DC125" s="8">
        <v>0.9999999998903116</v>
      </c>
      <c r="DD125" s="100">
        <v>12572158.824</v>
      </c>
      <c r="DE125" s="100">
        <v>0</v>
      </c>
      <c r="DF125" s="182">
        <v>1</v>
      </c>
      <c r="DG125" s="182">
        <v>1</v>
      </c>
      <c r="DH125" s="182">
        <v>1</v>
      </c>
      <c r="DI125" s="182">
        <v>1</v>
      </c>
      <c r="DJ125" s="182">
        <v>1</v>
      </c>
      <c r="DK125" s="182">
        <v>1</v>
      </c>
      <c r="DL125" s="182">
        <v>1</v>
      </c>
      <c r="DM125" s="8">
        <v>1</v>
      </c>
      <c r="DN125" s="26">
        <f t="shared" si="78"/>
        <v>1</v>
      </c>
      <c r="DO125" s="199">
        <v>175857614.16</v>
      </c>
      <c r="DP125" s="187">
        <f t="shared" si="93"/>
        <v>0</v>
      </c>
      <c r="DQ125" s="238">
        <v>1</v>
      </c>
      <c r="DR125" s="238" t="e">
        <f t="shared" si="79"/>
        <v>#DIV/0!</v>
      </c>
      <c r="DS125" s="223"/>
      <c r="DT125" s="187"/>
      <c r="DU125" s="238" t="e">
        <f t="shared" si="80"/>
        <v>#DIV/0!</v>
      </c>
      <c r="DV125" s="229"/>
      <c r="DW125" s="187">
        <v>17725162.938</v>
      </c>
      <c r="DX125" s="238" t="s">
        <v>0</v>
      </c>
      <c r="DY125" s="238"/>
      <c r="DZ125" s="238"/>
      <c r="EA125" s="238"/>
      <c r="EB125" s="238"/>
      <c r="EC125" s="238"/>
      <c r="ED125" s="187"/>
      <c r="EE125" s="187"/>
      <c r="EF125" s="238"/>
      <c r="EG125" s="187"/>
      <c r="EH125" s="187">
        <v>0</v>
      </c>
      <c r="EI125" s="187"/>
      <c r="EJ125" s="238"/>
      <c r="EK125" s="187"/>
      <c r="EL125" s="187">
        <v>0</v>
      </c>
      <c r="EM125" s="26"/>
      <c r="EN125" s="187"/>
      <c r="EO125" s="238">
        <f t="shared" si="82"/>
        <v>0.4888773840710442</v>
      </c>
      <c r="EP125" s="187">
        <f t="shared" si="74"/>
        <v>17725162.938</v>
      </c>
      <c r="EQ125" s="187">
        <v>34678886.015999995</v>
      </c>
      <c r="ER125" s="238" t="e">
        <f t="shared" si="99"/>
        <v>#DIV/0!</v>
      </c>
      <c r="ES125" s="238" t="e">
        <f t="shared" si="99"/>
        <v>#DIV/0!</v>
      </c>
      <c r="ET125" s="187"/>
      <c r="EU125" s="187">
        <v>0</v>
      </c>
      <c r="EV125" s="187">
        <v>0</v>
      </c>
      <c r="EW125" s="238"/>
      <c r="EX125" s="187"/>
      <c r="EY125" s="187">
        <v>0</v>
      </c>
      <c r="EZ125" s="251" t="e">
        <f t="shared" si="75"/>
        <v>#DIV/0!</v>
      </c>
      <c r="FA125" s="187"/>
      <c r="FB125" s="187">
        <v>0</v>
      </c>
      <c r="FC125" s="238"/>
      <c r="FD125" s="187"/>
      <c r="FE125" s="26" t="s">
        <v>0</v>
      </c>
      <c r="FF125" s="26"/>
      <c r="FG125" s="26"/>
      <c r="FH125" s="26" t="e">
        <f t="shared" si="76"/>
        <v>#DIV/0!</v>
      </c>
      <c r="FI125" s="187"/>
      <c r="FJ125" s="187">
        <v>0</v>
      </c>
      <c r="FK125" s="26"/>
      <c r="FL125" s="26"/>
      <c r="FM125" s="26"/>
      <c r="FN125" s="26" t="e">
        <f t="shared" si="97"/>
        <v>#DIV/0!</v>
      </c>
      <c r="FO125" s="187"/>
      <c r="FP125" s="187"/>
      <c r="FQ125" s="26" t="e">
        <f t="shared" si="88"/>
        <v>#DIV/0!</v>
      </c>
      <c r="FR125" s="187">
        <f t="shared" si="77"/>
        <v>0</v>
      </c>
      <c r="FS125" s="187"/>
      <c r="FT125" s="238" t="e">
        <f t="shared" si="84"/>
        <v>#DIV/0!</v>
      </c>
      <c r="FU125" s="187">
        <v>0</v>
      </c>
      <c r="FV125" s="187">
        <v>0</v>
      </c>
      <c r="FW125" s="238"/>
      <c r="FX125" s="238"/>
      <c r="FY125" s="26" t="e">
        <f t="shared" si="95"/>
        <v>#DIV/0!</v>
      </c>
      <c r="FZ125" s="187"/>
      <c r="GA125" s="187">
        <v>0</v>
      </c>
      <c r="GB125" s="187"/>
      <c r="GC125" s="26"/>
      <c r="GD125" s="100"/>
      <c r="GE125" s="100"/>
      <c r="GF125" s="26"/>
      <c r="GG125" s="26"/>
      <c r="GH125" s="26"/>
      <c r="GI125" s="26"/>
      <c r="GJ125" s="26"/>
      <c r="GK125" s="26"/>
      <c r="GL125" s="26"/>
      <c r="GM125" s="100"/>
      <c r="GN125" s="100"/>
      <c r="GO125" s="26" t="e">
        <f t="shared" si="85"/>
        <v>#DIV/0!</v>
      </c>
      <c r="GP125" s="100"/>
      <c r="GQ125" s="187"/>
      <c r="GR125" s="26"/>
      <c r="GS125" s="100"/>
      <c r="GT125" s="100"/>
      <c r="GU125" s="26"/>
      <c r="GV125" s="26"/>
      <c r="GW125" s="291"/>
      <c r="GX125" s="26"/>
      <c r="GY125" s="100"/>
      <c r="GZ125" s="291"/>
      <c r="HA125" s="26"/>
      <c r="HB125" s="100"/>
      <c r="HC125" s="26"/>
      <c r="HD125" s="26"/>
      <c r="HE125" s="26"/>
      <c r="HF125" s="26"/>
      <c r="HG125" s="26"/>
      <c r="HH125" s="26"/>
      <c r="HI125" s="26"/>
      <c r="HJ125" s="26" t="e">
        <f t="shared" si="70"/>
        <v>#DIV/0!</v>
      </c>
      <c r="HK125" s="187"/>
      <c r="HL125" s="187">
        <f t="shared" si="94"/>
        <v>0</v>
      </c>
      <c r="HM125" s="26"/>
      <c r="HN125" s="187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187"/>
      <c r="IA125" s="187"/>
      <c r="IB125" s="187"/>
      <c r="IC125" s="26"/>
      <c r="ID125" s="26"/>
      <c r="IE125" s="187"/>
      <c r="IF125" s="187"/>
      <c r="IG125" s="26"/>
      <c r="IH125" s="26"/>
      <c r="IJ125" s="187"/>
      <c r="IK125" s="26"/>
    </row>
    <row r="126" spans="1:245" ht="14.25" customHeight="1" hidden="1">
      <c r="A126" s="10" t="s">
        <v>136</v>
      </c>
      <c r="B126" s="153"/>
      <c r="C126" s="153"/>
      <c r="D126" s="153"/>
      <c r="E126" s="23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56"/>
      <c r="U126" s="12"/>
      <c r="V126" s="100"/>
      <c r="W126" s="1"/>
      <c r="X126" s="12"/>
      <c r="Y126" s="12"/>
      <c r="Z126" s="12"/>
      <c r="AA126" s="12"/>
      <c r="AB126" s="100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"/>
      <c r="AV126" s="12"/>
      <c r="AW126" s="12"/>
      <c r="AX126" s="12"/>
      <c r="AY126" s="23"/>
      <c r="AZ126" s="12"/>
      <c r="BA126" s="12"/>
      <c r="BB126" s="12"/>
      <c r="BC126" s="1" t="e">
        <f t="shared" si="89"/>
        <v>#DIV/0!</v>
      </c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23"/>
      <c r="BS126" s="12"/>
      <c r="BT126" s="1"/>
      <c r="BU126" s="1"/>
      <c r="BV126" s="1"/>
      <c r="BW126" s="1"/>
      <c r="BX126" s="1"/>
      <c r="BY126" s="1"/>
      <c r="BZ126" s="1"/>
      <c r="CA126" s="1"/>
      <c r="CB126" s="12"/>
      <c r="CC126" s="1"/>
      <c r="CD126" s="1"/>
      <c r="CE126" s="148"/>
      <c r="CF126" s="23"/>
      <c r="CG126" s="100"/>
      <c r="CH126" s="100"/>
      <c r="CI126" s="8"/>
      <c r="CJ126" s="8"/>
      <c r="CK126" s="8">
        <v>1</v>
      </c>
      <c r="CL126" s="8">
        <v>1</v>
      </c>
      <c r="CM126" s="8">
        <v>1</v>
      </c>
      <c r="CN126" s="8">
        <v>1</v>
      </c>
      <c r="CO126" s="8">
        <v>1</v>
      </c>
      <c r="CP126" s="8">
        <v>1</v>
      </c>
      <c r="CQ126" s="8">
        <v>1</v>
      </c>
      <c r="CR126" s="8">
        <v>1</v>
      </c>
      <c r="CS126" s="8">
        <v>1</v>
      </c>
      <c r="CT126" s="8">
        <v>1</v>
      </c>
      <c r="CU126" s="176">
        <v>176051590.416</v>
      </c>
      <c r="CV126" s="26">
        <f t="shared" si="86"/>
        <v>1</v>
      </c>
      <c r="CW126" s="182">
        <v>1</v>
      </c>
      <c r="CX126" s="182">
        <v>1</v>
      </c>
      <c r="CY126" s="182">
        <f t="shared" si="87"/>
        <v>1</v>
      </c>
      <c r="CZ126" s="187">
        <v>12369718.752</v>
      </c>
      <c r="DA126" s="187">
        <v>0</v>
      </c>
      <c r="DB126" s="187">
        <v>17858863.116</v>
      </c>
      <c r="DC126" s="8">
        <v>1.0000000002239784</v>
      </c>
      <c r="DD126" s="100">
        <v>12369718.752</v>
      </c>
      <c r="DE126" s="100">
        <v>0</v>
      </c>
      <c r="DF126" s="182">
        <v>1</v>
      </c>
      <c r="DG126" s="182">
        <v>1</v>
      </c>
      <c r="DH126" s="182">
        <v>1</v>
      </c>
      <c r="DI126" s="182">
        <v>1</v>
      </c>
      <c r="DJ126" s="182">
        <v>1</v>
      </c>
      <c r="DK126" s="182">
        <v>1</v>
      </c>
      <c r="DL126" s="182">
        <v>1</v>
      </c>
      <c r="DM126" s="8">
        <v>1</v>
      </c>
      <c r="DN126" s="26">
        <f t="shared" si="78"/>
        <v>1</v>
      </c>
      <c r="DO126" s="199">
        <v>172186106.83200002</v>
      </c>
      <c r="DP126" s="187">
        <f t="shared" si="93"/>
        <v>0</v>
      </c>
      <c r="DQ126" s="238">
        <v>1</v>
      </c>
      <c r="DR126" s="238" t="e">
        <f t="shared" si="79"/>
        <v>#DIV/0!</v>
      </c>
      <c r="DS126" s="223"/>
      <c r="DT126" s="187"/>
      <c r="DU126" s="238" t="e">
        <f t="shared" si="80"/>
        <v>#DIV/0!</v>
      </c>
      <c r="DV126" s="229"/>
      <c r="DW126" s="187">
        <v>17184237.645999998</v>
      </c>
      <c r="DX126" s="238" t="s">
        <v>0</v>
      </c>
      <c r="DY126" s="238"/>
      <c r="DZ126" s="238"/>
      <c r="EA126" s="238"/>
      <c r="EB126" s="238"/>
      <c r="EC126" s="238"/>
      <c r="ED126" s="187"/>
      <c r="EE126" s="187"/>
      <c r="EF126" s="238"/>
      <c r="EG126" s="187"/>
      <c r="EH126" s="187">
        <v>0</v>
      </c>
      <c r="EI126" s="187"/>
      <c r="EJ126" s="238"/>
      <c r="EK126" s="187"/>
      <c r="EL126" s="187">
        <v>0</v>
      </c>
      <c r="EM126" s="26"/>
      <c r="EN126" s="187"/>
      <c r="EO126" s="238">
        <f t="shared" si="82"/>
        <v>0.4915605648510979</v>
      </c>
      <c r="EP126" s="187">
        <f t="shared" si="74"/>
        <v>17184237.645999998</v>
      </c>
      <c r="EQ126" s="187">
        <v>33798003.18</v>
      </c>
      <c r="ER126" s="238" t="e">
        <f t="shared" si="99"/>
        <v>#DIV/0!</v>
      </c>
      <c r="ES126" s="238" t="e">
        <f t="shared" si="99"/>
        <v>#DIV/0!</v>
      </c>
      <c r="ET126" s="187"/>
      <c r="EU126" s="187">
        <v>0</v>
      </c>
      <c r="EV126" s="187">
        <v>0</v>
      </c>
      <c r="EW126" s="238"/>
      <c r="EX126" s="187"/>
      <c r="EY126" s="187">
        <v>0</v>
      </c>
      <c r="EZ126" s="251" t="e">
        <f t="shared" si="75"/>
        <v>#DIV/0!</v>
      </c>
      <c r="FA126" s="187"/>
      <c r="FB126" s="187">
        <v>0</v>
      </c>
      <c r="FC126" s="238"/>
      <c r="FD126" s="187"/>
      <c r="FE126" s="26">
        <v>1</v>
      </c>
      <c r="FF126" s="26"/>
      <c r="FG126" s="26"/>
      <c r="FH126" s="26" t="e">
        <f t="shared" si="76"/>
        <v>#DIV/0!</v>
      </c>
      <c r="FI126" s="187"/>
      <c r="FJ126" s="187">
        <v>0</v>
      </c>
      <c r="FK126" s="26"/>
      <c r="FL126" s="26"/>
      <c r="FM126" s="26"/>
      <c r="FN126" s="26" t="e">
        <f t="shared" si="97"/>
        <v>#DIV/0!</v>
      </c>
      <c r="FO126" s="187"/>
      <c r="FP126" s="187"/>
      <c r="FQ126" s="26" t="e">
        <f t="shared" si="88"/>
        <v>#DIV/0!</v>
      </c>
      <c r="FR126" s="187">
        <f t="shared" si="77"/>
        <v>0</v>
      </c>
      <c r="FS126" s="187"/>
      <c r="FT126" s="238" t="e">
        <f t="shared" si="84"/>
        <v>#DIV/0!</v>
      </c>
      <c r="FU126" s="187">
        <v>0</v>
      </c>
      <c r="FV126" s="187">
        <v>0</v>
      </c>
      <c r="FW126" s="238"/>
      <c r="FX126" s="238"/>
      <c r="FY126" s="26" t="e">
        <f t="shared" si="95"/>
        <v>#DIV/0!</v>
      </c>
      <c r="FZ126" s="187"/>
      <c r="GA126" s="187">
        <v>0</v>
      </c>
      <c r="GB126" s="187"/>
      <c r="GC126" s="26"/>
      <c r="GD126" s="100"/>
      <c r="GE126" s="100"/>
      <c r="GF126" s="26"/>
      <c r="GG126" s="26"/>
      <c r="GH126" s="26"/>
      <c r="GI126" s="26"/>
      <c r="GJ126" s="26"/>
      <c r="GK126" s="26"/>
      <c r="GL126" s="26"/>
      <c r="GM126" s="100"/>
      <c r="GN126" s="100"/>
      <c r="GO126" s="26" t="e">
        <f t="shared" si="85"/>
        <v>#DIV/0!</v>
      </c>
      <c r="GP126" s="100"/>
      <c r="GQ126" s="187"/>
      <c r="GR126" s="26"/>
      <c r="GS126" s="100"/>
      <c r="GT126" s="100"/>
      <c r="GU126" s="26"/>
      <c r="GV126" s="26"/>
      <c r="GW126" s="291"/>
      <c r="GX126" s="26"/>
      <c r="GY126" s="100"/>
      <c r="GZ126" s="291"/>
      <c r="HA126" s="26"/>
      <c r="HB126" s="100"/>
      <c r="HC126" s="26"/>
      <c r="HD126" s="26"/>
      <c r="HE126" s="26"/>
      <c r="HF126" s="26"/>
      <c r="HG126" s="26"/>
      <c r="HH126" s="26"/>
      <c r="HI126" s="26"/>
      <c r="HJ126" s="26" t="e">
        <f t="shared" si="70"/>
        <v>#DIV/0!</v>
      </c>
      <c r="HK126" s="187"/>
      <c r="HL126" s="187">
        <f t="shared" si="94"/>
        <v>0</v>
      </c>
      <c r="HM126" s="26"/>
      <c r="HN126" s="187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187"/>
      <c r="IA126" s="187"/>
      <c r="IB126" s="187"/>
      <c r="IC126" s="26"/>
      <c r="ID126" s="26"/>
      <c r="IE126" s="187"/>
      <c r="IF126" s="187"/>
      <c r="IG126" s="26"/>
      <c r="IH126" s="26"/>
      <c r="IJ126" s="187"/>
      <c r="IK126" s="26"/>
    </row>
    <row r="127" spans="1:245" ht="14.25" customHeight="1" hidden="1">
      <c r="A127" s="10" t="s">
        <v>137</v>
      </c>
      <c r="B127" s="153"/>
      <c r="C127" s="153"/>
      <c r="D127" s="153"/>
      <c r="E127" s="23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56"/>
      <c r="U127" s="12"/>
      <c r="V127" s="100"/>
      <c r="W127" s="1"/>
      <c r="X127" s="12"/>
      <c r="Y127" s="12"/>
      <c r="Z127" s="12"/>
      <c r="AA127" s="12"/>
      <c r="AB127" s="100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"/>
      <c r="AV127" s="12"/>
      <c r="AW127" s="12"/>
      <c r="AX127" s="12"/>
      <c r="AY127" s="23"/>
      <c r="AZ127" s="12"/>
      <c r="BA127" s="12"/>
      <c r="BB127" s="12"/>
      <c r="BC127" s="1" t="e">
        <f t="shared" si="89"/>
        <v>#DIV/0!</v>
      </c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23"/>
      <c r="BS127" s="12"/>
      <c r="BT127" s="1"/>
      <c r="BU127" s="1"/>
      <c r="BV127" s="1"/>
      <c r="BW127" s="1"/>
      <c r="BX127" s="1"/>
      <c r="BY127" s="1"/>
      <c r="BZ127" s="1"/>
      <c r="CA127" s="1"/>
      <c r="CB127" s="12"/>
      <c r="CC127" s="1"/>
      <c r="CD127" s="1"/>
      <c r="CE127" s="148"/>
      <c r="CF127" s="23"/>
      <c r="CG127" s="100"/>
      <c r="CH127" s="100"/>
      <c r="CI127" s="8"/>
      <c r="CJ127" s="8"/>
      <c r="CK127" s="8">
        <v>1</v>
      </c>
      <c r="CL127" s="8">
        <v>1</v>
      </c>
      <c r="CM127" s="8">
        <v>1</v>
      </c>
      <c r="CN127" s="8">
        <v>1</v>
      </c>
      <c r="CO127" s="8">
        <v>1</v>
      </c>
      <c r="CP127" s="8">
        <v>1</v>
      </c>
      <c r="CQ127" s="8">
        <v>1</v>
      </c>
      <c r="CR127" s="8">
        <v>1</v>
      </c>
      <c r="CS127" s="8">
        <v>1</v>
      </c>
      <c r="CT127" s="8">
        <v>1</v>
      </c>
      <c r="CU127" s="176">
        <v>76808118.696</v>
      </c>
      <c r="CV127" s="26">
        <f t="shared" si="86"/>
        <v>1</v>
      </c>
      <c r="CW127" s="182">
        <v>1</v>
      </c>
      <c r="CX127" s="182">
        <v>1</v>
      </c>
      <c r="CY127" s="182">
        <f t="shared" si="87"/>
        <v>1</v>
      </c>
      <c r="CZ127" s="187">
        <v>19856982.84</v>
      </c>
      <c r="DA127" s="187">
        <v>0</v>
      </c>
      <c r="DB127" s="187">
        <v>15053707.752</v>
      </c>
      <c r="DC127" s="8">
        <v>0.9999999998671424</v>
      </c>
      <c r="DD127" s="100">
        <v>19856982.84</v>
      </c>
      <c r="DE127" s="100">
        <v>0</v>
      </c>
      <c r="DF127" s="182">
        <v>1</v>
      </c>
      <c r="DG127" s="182">
        <v>1</v>
      </c>
      <c r="DH127" s="182">
        <v>1</v>
      </c>
      <c r="DI127" s="182">
        <v>1</v>
      </c>
      <c r="DJ127" s="182">
        <v>1</v>
      </c>
      <c r="DK127" s="182">
        <v>1</v>
      </c>
      <c r="DL127" s="182">
        <v>1</v>
      </c>
      <c r="DM127" s="8">
        <v>1</v>
      </c>
      <c r="DN127" s="26">
        <f t="shared" si="78"/>
        <v>1</v>
      </c>
      <c r="DO127" s="199">
        <v>173690035.43999997</v>
      </c>
      <c r="DP127" s="187">
        <f t="shared" si="93"/>
        <v>0</v>
      </c>
      <c r="DQ127" s="238">
        <v>1</v>
      </c>
      <c r="DR127" s="238" t="e">
        <f t="shared" si="79"/>
        <v>#DIV/0!</v>
      </c>
      <c r="DS127" s="223"/>
      <c r="DT127" s="187"/>
      <c r="DU127" s="238" t="e">
        <f t="shared" si="80"/>
        <v>#DIV/0!</v>
      </c>
      <c r="DV127" s="229"/>
      <c r="DW127" s="187">
        <v>0</v>
      </c>
      <c r="DX127" s="238">
        <v>1</v>
      </c>
      <c r="DY127" s="238"/>
      <c r="DZ127" s="238"/>
      <c r="EA127" s="238"/>
      <c r="EB127" s="238"/>
      <c r="EC127" s="238"/>
      <c r="ED127" s="187"/>
      <c r="EE127" s="187"/>
      <c r="EF127" s="238"/>
      <c r="EG127" s="187"/>
      <c r="EH127" s="187">
        <v>23185488.54</v>
      </c>
      <c r="EI127" s="187">
        <v>22735282.704</v>
      </c>
      <c r="EJ127" s="238">
        <f t="shared" si="81"/>
        <v>1</v>
      </c>
      <c r="EK127" s="187"/>
      <c r="EL127" s="187">
        <v>29895942.012000002</v>
      </c>
      <c r="EM127" s="26">
        <f>(EL127-EN127)/EL127</f>
        <v>1</v>
      </c>
      <c r="EN127" s="187"/>
      <c r="EO127" s="238">
        <f t="shared" si="82"/>
        <v>1</v>
      </c>
      <c r="EP127" s="187">
        <f t="shared" si="74"/>
        <v>0</v>
      </c>
      <c r="EQ127" s="187">
        <v>219543867.10799995</v>
      </c>
      <c r="ER127" s="238" t="e">
        <f t="shared" si="99"/>
        <v>#DIV/0!</v>
      </c>
      <c r="ES127" s="238">
        <f t="shared" si="99"/>
        <v>1</v>
      </c>
      <c r="ET127" s="187"/>
      <c r="EU127" s="187">
        <v>28975834.668</v>
      </c>
      <c r="EV127" s="187">
        <v>21984340.176</v>
      </c>
      <c r="EW127" s="238">
        <f t="shared" si="83"/>
        <v>1</v>
      </c>
      <c r="EX127" s="187"/>
      <c r="EY127" s="187">
        <v>33113878.308</v>
      </c>
      <c r="EZ127" s="251">
        <f t="shared" si="75"/>
        <v>1</v>
      </c>
      <c r="FA127" s="187"/>
      <c r="FB127" s="187">
        <v>44110296.91199999</v>
      </c>
      <c r="FC127" s="238">
        <f>(FB127-FD127)/FB127</f>
        <v>1</v>
      </c>
      <c r="FD127" s="187"/>
      <c r="FE127" s="26">
        <v>1</v>
      </c>
      <c r="FF127" s="26"/>
      <c r="FG127" s="26"/>
      <c r="FH127" s="26">
        <f t="shared" si="76"/>
        <v>1</v>
      </c>
      <c r="FI127" s="187"/>
      <c r="FJ127" s="187">
        <v>35933564.916</v>
      </c>
      <c r="FK127" s="26"/>
      <c r="FL127" s="26"/>
      <c r="FM127" s="26"/>
      <c r="FN127" s="26" t="e">
        <f t="shared" si="97"/>
        <v>#DIV/0!</v>
      </c>
      <c r="FO127" s="187"/>
      <c r="FP127" s="187"/>
      <c r="FQ127" s="26" t="e">
        <f t="shared" si="88"/>
        <v>#DIV/0!</v>
      </c>
      <c r="FR127" s="187">
        <f t="shared" si="77"/>
        <v>0</v>
      </c>
      <c r="FS127" s="187"/>
      <c r="FT127" s="238" t="e">
        <f t="shared" si="84"/>
        <v>#DIV/0!</v>
      </c>
      <c r="FU127" s="187">
        <v>0</v>
      </c>
      <c r="FV127" s="187">
        <v>0</v>
      </c>
      <c r="FW127" s="238"/>
      <c r="FX127" s="238"/>
      <c r="FY127" s="26" t="e">
        <f t="shared" si="95"/>
        <v>#DIV/0!</v>
      </c>
      <c r="FZ127" s="187"/>
      <c r="GA127" s="187">
        <v>0</v>
      </c>
      <c r="GB127" s="187"/>
      <c r="GC127" s="26"/>
      <c r="GD127" s="100"/>
      <c r="GE127" s="100"/>
      <c r="GF127" s="26"/>
      <c r="GG127" s="26"/>
      <c r="GH127" s="26"/>
      <c r="GI127" s="26"/>
      <c r="GJ127" s="26"/>
      <c r="GK127" s="26"/>
      <c r="GL127" s="26"/>
      <c r="GM127" s="100"/>
      <c r="GN127" s="100"/>
      <c r="GO127" s="26" t="e">
        <f t="shared" si="85"/>
        <v>#DIV/0!</v>
      </c>
      <c r="GP127" s="100"/>
      <c r="GQ127" s="187"/>
      <c r="GR127" s="26"/>
      <c r="GS127" s="100"/>
      <c r="GT127" s="100"/>
      <c r="GU127" s="26"/>
      <c r="GV127" s="26"/>
      <c r="GW127" s="291"/>
      <c r="GX127" s="26"/>
      <c r="GY127" s="100"/>
      <c r="GZ127" s="291"/>
      <c r="HA127" s="26"/>
      <c r="HB127" s="100"/>
      <c r="HC127" s="26"/>
      <c r="HD127" s="26"/>
      <c r="HE127" s="26"/>
      <c r="HF127" s="26"/>
      <c r="HG127" s="26"/>
      <c r="HH127" s="26"/>
      <c r="HI127" s="26"/>
      <c r="HJ127" s="26" t="e">
        <f t="shared" si="70"/>
        <v>#DIV/0!</v>
      </c>
      <c r="HK127" s="187"/>
      <c r="HL127" s="187">
        <f t="shared" si="94"/>
        <v>0</v>
      </c>
      <c r="HM127" s="26"/>
      <c r="HN127" s="187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187"/>
      <c r="IA127" s="187"/>
      <c r="IB127" s="187"/>
      <c r="IC127" s="26"/>
      <c r="ID127" s="26"/>
      <c r="IE127" s="187"/>
      <c r="IF127" s="187"/>
      <c r="IG127" s="26"/>
      <c r="IH127" s="26"/>
      <c r="IJ127" s="187"/>
      <c r="IK127" s="26"/>
    </row>
    <row r="128" spans="1:245" ht="14.25" customHeight="1" hidden="1">
      <c r="A128" s="10" t="s">
        <v>138</v>
      </c>
      <c r="B128" s="153"/>
      <c r="C128" s="153"/>
      <c r="D128" s="153"/>
      <c r="E128" s="23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56"/>
      <c r="U128" s="12"/>
      <c r="V128" s="100"/>
      <c r="W128" s="1"/>
      <c r="X128" s="12"/>
      <c r="Y128" s="12"/>
      <c r="Z128" s="12"/>
      <c r="AA128" s="12"/>
      <c r="AB128" s="100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"/>
      <c r="AV128" s="12"/>
      <c r="AW128" s="12"/>
      <c r="AX128" s="12"/>
      <c r="AY128" s="23"/>
      <c r="AZ128" s="12"/>
      <c r="BA128" s="12"/>
      <c r="BB128" s="12"/>
      <c r="BC128" s="1" t="e">
        <f t="shared" si="89"/>
        <v>#DIV/0!</v>
      </c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23"/>
      <c r="BS128" s="12"/>
      <c r="BT128" s="1"/>
      <c r="BU128" s="1"/>
      <c r="BV128" s="1"/>
      <c r="BW128" s="1"/>
      <c r="BX128" s="1"/>
      <c r="BY128" s="1"/>
      <c r="BZ128" s="1"/>
      <c r="CA128" s="1"/>
      <c r="CB128" s="12"/>
      <c r="CC128" s="1"/>
      <c r="CD128" s="1"/>
      <c r="CE128" s="148"/>
      <c r="CF128" s="23"/>
      <c r="CG128" s="100"/>
      <c r="CH128" s="100"/>
      <c r="CI128" s="8"/>
      <c r="CJ128" s="8"/>
      <c r="CK128" s="8">
        <v>1</v>
      </c>
      <c r="CL128" s="8">
        <v>1</v>
      </c>
      <c r="CM128" s="8">
        <v>1</v>
      </c>
      <c r="CN128" s="8">
        <v>1</v>
      </c>
      <c r="CO128" s="8">
        <v>1</v>
      </c>
      <c r="CP128" s="8">
        <v>1</v>
      </c>
      <c r="CQ128" s="8">
        <v>1</v>
      </c>
      <c r="CR128" s="8">
        <v>1</v>
      </c>
      <c r="CS128" s="8">
        <v>1</v>
      </c>
      <c r="CT128" s="8">
        <v>1</v>
      </c>
      <c r="CU128" s="176">
        <v>19296418.764</v>
      </c>
      <c r="CV128" s="26">
        <f t="shared" si="86"/>
        <v>1</v>
      </c>
      <c r="CW128" s="182">
        <v>1</v>
      </c>
      <c r="CX128" s="182">
        <v>1</v>
      </c>
      <c r="CY128" s="182">
        <f t="shared" si="87"/>
        <v>1</v>
      </c>
      <c r="CZ128" s="187">
        <v>4618367.676</v>
      </c>
      <c r="DA128" s="187">
        <v>0</v>
      </c>
      <c r="DB128" s="187">
        <v>8113673.807999999</v>
      </c>
      <c r="DC128" s="8">
        <v>1.0000000002464977</v>
      </c>
      <c r="DD128" s="100">
        <v>4618367.676</v>
      </c>
      <c r="DE128" s="100">
        <v>0</v>
      </c>
      <c r="DF128" s="182">
        <v>1</v>
      </c>
      <c r="DG128" s="182">
        <v>1</v>
      </c>
      <c r="DH128" s="182">
        <v>1</v>
      </c>
      <c r="DI128" s="182">
        <v>1</v>
      </c>
      <c r="DJ128" s="182">
        <v>1</v>
      </c>
      <c r="DK128" s="182">
        <v>1</v>
      </c>
      <c r="DL128" s="182">
        <v>1</v>
      </c>
      <c r="DM128" s="8">
        <v>1</v>
      </c>
      <c r="DN128" s="26">
        <f t="shared" si="78"/>
        <v>1</v>
      </c>
      <c r="DO128" s="199">
        <v>59223876.59999999</v>
      </c>
      <c r="DP128" s="187">
        <f t="shared" si="93"/>
        <v>0</v>
      </c>
      <c r="DQ128" s="238">
        <v>1</v>
      </c>
      <c r="DR128" s="238" t="e">
        <f t="shared" si="79"/>
        <v>#DIV/0!</v>
      </c>
      <c r="DS128" s="223"/>
      <c r="DT128" s="187"/>
      <c r="DU128" s="238" t="e">
        <f t="shared" si="80"/>
        <v>#DIV/0!</v>
      </c>
      <c r="DV128" s="229"/>
      <c r="DW128" s="187">
        <v>0</v>
      </c>
      <c r="DX128" s="238">
        <v>1</v>
      </c>
      <c r="DY128" s="238"/>
      <c r="DZ128" s="238"/>
      <c r="EA128" s="238"/>
      <c r="EB128" s="238"/>
      <c r="EC128" s="238"/>
      <c r="ED128" s="187"/>
      <c r="EE128" s="187"/>
      <c r="EF128" s="238"/>
      <c r="EG128" s="187"/>
      <c r="EH128" s="187">
        <v>9514146.372</v>
      </c>
      <c r="EI128" s="187">
        <v>8235843.3719999995</v>
      </c>
      <c r="EJ128" s="238">
        <f t="shared" si="81"/>
        <v>1</v>
      </c>
      <c r="EK128" s="187"/>
      <c r="EL128" s="187">
        <v>6056744.292</v>
      </c>
      <c r="EM128" s="26">
        <f>(EL128-EN128)/EL128</f>
        <v>1</v>
      </c>
      <c r="EN128" s="187"/>
      <c r="EO128" s="238">
        <f t="shared" si="82"/>
        <v>1</v>
      </c>
      <c r="EP128" s="187">
        <f t="shared" si="74"/>
        <v>0</v>
      </c>
      <c r="EQ128" s="187">
        <v>79812534.444</v>
      </c>
      <c r="ER128" s="238" t="e">
        <f t="shared" si="99"/>
        <v>#DIV/0!</v>
      </c>
      <c r="ES128" s="238">
        <f t="shared" si="99"/>
        <v>1</v>
      </c>
      <c r="ET128" s="187"/>
      <c r="EU128" s="187">
        <v>7166313.671999999</v>
      </c>
      <c r="EV128" s="187">
        <v>7497558.276000001</v>
      </c>
      <c r="EW128" s="238">
        <f t="shared" si="83"/>
        <v>1</v>
      </c>
      <c r="EX128" s="187"/>
      <c r="EY128" s="187">
        <v>10994981.808</v>
      </c>
      <c r="EZ128" s="251">
        <f t="shared" si="75"/>
        <v>1</v>
      </c>
      <c r="FA128" s="187"/>
      <c r="FB128" s="187">
        <v>13193131.716</v>
      </c>
      <c r="FC128" s="238">
        <f>(FB128-FD128)/FB128</f>
        <v>1</v>
      </c>
      <c r="FD128" s="187"/>
      <c r="FE128" s="26">
        <v>1</v>
      </c>
      <c r="FF128" s="26"/>
      <c r="FG128" s="26"/>
      <c r="FH128" s="26">
        <f t="shared" si="76"/>
        <v>1</v>
      </c>
      <c r="FI128" s="187"/>
      <c r="FJ128" s="187">
        <v>699904.8</v>
      </c>
      <c r="FK128" s="26"/>
      <c r="FL128" s="26"/>
      <c r="FM128" s="26"/>
      <c r="FN128" s="26" t="e">
        <f t="shared" si="97"/>
        <v>#DIV/0!</v>
      </c>
      <c r="FO128" s="187"/>
      <c r="FP128" s="187"/>
      <c r="FQ128" s="26" t="e">
        <f t="shared" si="88"/>
        <v>#DIV/0!</v>
      </c>
      <c r="FR128" s="187">
        <f t="shared" si="77"/>
        <v>0</v>
      </c>
      <c r="FS128" s="187"/>
      <c r="FT128" s="238" t="e">
        <f t="shared" si="84"/>
        <v>#DIV/0!</v>
      </c>
      <c r="FU128" s="187">
        <v>0</v>
      </c>
      <c r="FV128" s="187">
        <v>0</v>
      </c>
      <c r="FW128" s="238"/>
      <c r="FX128" s="238"/>
      <c r="FY128" s="26" t="e">
        <f t="shared" si="95"/>
        <v>#DIV/0!</v>
      </c>
      <c r="FZ128" s="187"/>
      <c r="GA128" s="187">
        <v>0</v>
      </c>
      <c r="GB128" s="187"/>
      <c r="GC128" s="26"/>
      <c r="GD128" s="100"/>
      <c r="GE128" s="100"/>
      <c r="GF128" s="26"/>
      <c r="GG128" s="26"/>
      <c r="GH128" s="26"/>
      <c r="GI128" s="26"/>
      <c r="GJ128" s="26"/>
      <c r="GK128" s="26"/>
      <c r="GL128" s="26"/>
      <c r="GM128" s="100"/>
      <c r="GN128" s="100"/>
      <c r="GO128" s="26" t="e">
        <f t="shared" si="85"/>
        <v>#DIV/0!</v>
      </c>
      <c r="GP128" s="100"/>
      <c r="GQ128" s="187"/>
      <c r="GR128" s="26"/>
      <c r="GS128" s="100"/>
      <c r="GT128" s="100"/>
      <c r="GU128" s="26"/>
      <c r="GV128" s="26"/>
      <c r="GW128" s="291"/>
      <c r="GX128" s="26"/>
      <c r="GY128" s="100"/>
      <c r="GZ128" s="291"/>
      <c r="HA128" s="26"/>
      <c r="HB128" s="100"/>
      <c r="HC128" s="26"/>
      <c r="HD128" s="26"/>
      <c r="HE128" s="26"/>
      <c r="HF128" s="26"/>
      <c r="HG128" s="26"/>
      <c r="HH128" s="26"/>
      <c r="HI128" s="26"/>
      <c r="HJ128" s="26" t="e">
        <f t="shared" si="70"/>
        <v>#DIV/0!</v>
      </c>
      <c r="HK128" s="187"/>
      <c r="HL128" s="187">
        <f t="shared" si="94"/>
        <v>0</v>
      </c>
      <c r="HM128" s="26"/>
      <c r="HN128" s="187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187"/>
      <c r="IA128" s="187"/>
      <c r="IB128" s="187"/>
      <c r="IC128" s="26"/>
      <c r="ID128" s="26"/>
      <c r="IE128" s="187"/>
      <c r="IF128" s="187"/>
      <c r="IG128" s="26"/>
      <c r="IH128" s="26"/>
      <c r="IJ128" s="187"/>
      <c r="IK128" s="26"/>
    </row>
    <row r="129" spans="1:245" ht="14.25" customHeight="1" hidden="1">
      <c r="A129" s="10" t="s">
        <v>139</v>
      </c>
      <c r="B129" s="153"/>
      <c r="C129" s="153"/>
      <c r="D129" s="153"/>
      <c r="E129" s="23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56"/>
      <c r="U129" s="12"/>
      <c r="V129" s="100"/>
      <c r="W129" s="1"/>
      <c r="X129" s="12"/>
      <c r="Y129" s="12"/>
      <c r="Z129" s="12"/>
      <c r="AA129" s="12"/>
      <c r="AB129" s="100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"/>
      <c r="AV129" s="12"/>
      <c r="AW129" s="12"/>
      <c r="AX129" s="12"/>
      <c r="AY129" s="23"/>
      <c r="AZ129" s="12"/>
      <c r="BA129" s="12"/>
      <c r="BB129" s="12"/>
      <c r="BC129" s="1" t="e">
        <f t="shared" si="89"/>
        <v>#DIV/0!</v>
      </c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23"/>
      <c r="BS129" s="12"/>
      <c r="BT129" s="1"/>
      <c r="BU129" s="1"/>
      <c r="BV129" s="1"/>
      <c r="BW129" s="1"/>
      <c r="BX129" s="1"/>
      <c r="BY129" s="1"/>
      <c r="BZ129" s="1"/>
      <c r="CA129" s="1"/>
      <c r="CB129" s="12"/>
      <c r="CC129" s="1"/>
      <c r="CD129" s="1"/>
      <c r="CE129" s="148"/>
      <c r="CF129" s="23"/>
      <c r="CG129" s="100"/>
      <c r="CH129" s="100"/>
      <c r="CI129" s="8"/>
      <c r="CJ129" s="8"/>
      <c r="CK129" s="8"/>
      <c r="CL129" s="8"/>
      <c r="CM129" s="8">
        <v>1</v>
      </c>
      <c r="CN129" s="8">
        <v>1</v>
      </c>
      <c r="CO129" s="8">
        <v>1</v>
      </c>
      <c r="CP129" s="8">
        <v>1</v>
      </c>
      <c r="CQ129" s="8">
        <v>1</v>
      </c>
      <c r="CR129" s="8">
        <v>1</v>
      </c>
      <c r="CS129" s="8">
        <v>1</v>
      </c>
      <c r="CT129" s="8">
        <v>1</v>
      </c>
      <c r="CU129" s="176">
        <v>1922642.58</v>
      </c>
      <c r="CV129" s="26">
        <f t="shared" si="86"/>
        <v>1</v>
      </c>
      <c r="CW129" s="182">
        <v>1</v>
      </c>
      <c r="CX129" s="182">
        <v>1</v>
      </c>
      <c r="CY129" s="182">
        <f t="shared" si="87"/>
        <v>1</v>
      </c>
      <c r="CZ129" s="187">
        <v>483953.50800000003</v>
      </c>
      <c r="DA129" s="187">
        <v>0</v>
      </c>
      <c r="DB129" s="187">
        <v>1080770.6879999998</v>
      </c>
      <c r="DC129" s="8">
        <v>1.0000000018505315</v>
      </c>
      <c r="DD129" s="100">
        <v>483953.50800000003</v>
      </c>
      <c r="DE129" s="100">
        <v>0</v>
      </c>
      <c r="DF129" s="182">
        <v>1</v>
      </c>
      <c r="DG129" s="182">
        <v>1</v>
      </c>
      <c r="DH129" s="182">
        <v>1</v>
      </c>
      <c r="DI129" s="182">
        <v>1</v>
      </c>
      <c r="DJ129" s="182">
        <v>1</v>
      </c>
      <c r="DK129" s="182">
        <v>1</v>
      </c>
      <c r="DL129" s="182">
        <v>1</v>
      </c>
      <c r="DM129" s="8">
        <v>1</v>
      </c>
      <c r="DN129" s="26">
        <f t="shared" si="78"/>
        <v>1</v>
      </c>
      <c r="DO129" s="199">
        <v>4096536.2159999995</v>
      </c>
      <c r="DP129" s="187">
        <f t="shared" si="93"/>
        <v>0</v>
      </c>
      <c r="DQ129" s="238">
        <v>1</v>
      </c>
      <c r="DR129" s="238" t="e">
        <f t="shared" si="79"/>
        <v>#DIV/0!</v>
      </c>
      <c r="DS129" s="223"/>
      <c r="DT129" s="187"/>
      <c r="DU129" s="238" t="e">
        <f t="shared" si="80"/>
        <v>#DIV/0!</v>
      </c>
      <c r="DV129" s="229"/>
      <c r="DW129" s="187">
        <v>0</v>
      </c>
      <c r="DX129" s="238">
        <v>1</v>
      </c>
      <c r="DY129" s="238"/>
      <c r="DZ129" s="238"/>
      <c r="EA129" s="238"/>
      <c r="EB129" s="238"/>
      <c r="EC129" s="238"/>
      <c r="ED129" s="187"/>
      <c r="EE129" s="187"/>
      <c r="EF129" s="238"/>
      <c r="EG129" s="187"/>
      <c r="EH129" s="187">
        <v>541486.44</v>
      </c>
      <c r="EI129" s="187">
        <v>173669.952</v>
      </c>
      <c r="EJ129" s="238">
        <f t="shared" si="81"/>
        <v>1</v>
      </c>
      <c r="EK129" s="187"/>
      <c r="EL129" s="187">
        <v>216933.18</v>
      </c>
      <c r="EM129" s="26">
        <f>(EL129-EN129)/EL129</f>
        <v>1</v>
      </c>
      <c r="EN129" s="187"/>
      <c r="EO129" s="238">
        <f t="shared" si="82"/>
        <v>1</v>
      </c>
      <c r="EP129" s="187">
        <f t="shared" si="74"/>
        <v>0</v>
      </c>
      <c r="EQ129" s="187">
        <v>5021226.576</v>
      </c>
      <c r="ER129" s="238" t="e">
        <f t="shared" si="99"/>
        <v>#DIV/0!</v>
      </c>
      <c r="ES129" s="238">
        <f t="shared" si="99"/>
        <v>1</v>
      </c>
      <c r="ET129" s="187"/>
      <c r="EU129" s="187">
        <v>520087.596</v>
      </c>
      <c r="EV129" s="187">
        <v>362502.80399999995</v>
      </c>
      <c r="EW129" s="238">
        <f t="shared" si="83"/>
        <v>1</v>
      </c>
      <c r="EX129" s="187"/>
      <c r="EY129" s="187">
        <v>1159130.544</v>
      </c>
      <c r="EZ129" s="251">
        <f t="shared" si="75"/>
        <v>1</v>
      </c>
      <c r="FA129" s="187"/>
      <c r="FB129" s="187">
        <v>1976007.9</v>
      </c>
      <c r="FC129" s="238">
        <f>(FB129-FD129)/FB129</f>
        <v>1</v>
      </c>
      <c r="FD129" s="187"/>
      <c r="FE129" s="26">
        <v>1</v>
      </c>
      <c r="FF129" s="26"/>
      <c r="FG129" s="26"/>
      <c r="FH129" s="26">
        <f t="shared" si="76"/>
        <v>1</v>
      </c>
      <c r="FI129" s="187"/>
      <c r="FJ129" s="187">
        <v>16756.728</v>
      </c>
      <c r="FK129" s="26"/>
      <c r="FL129" s="26"/>
      <c r="FM129" s="26"/>
      <c r="FN129" s="26" t="e">
        <f t="shared" si="97"/>
        <v>#DIV/0!</v>
      </c>
      <c r="FO129" s="187"/>
      <c r="FP129" s="187"/>
      <c r="FQ129" s="26" t="e">
        <f t="shared" si="88"/>
        <v>#DIV/0!</v>
      </c>
      <c r="FR129" s="187">
        <f t="shared" si="77"/>
        <v>0</v>
      </c>
      <c r="FS129" s="187"/>
      <c r="FT129" s="238" t="e">
        <f t="shared" si="84"/>
        <v>#DIV/0!</v>
      </c>
      <c r="FU129" s="187">
        <v>0</v>
      </c>
      <c r="FV129" s="187">
        <v>0</v>
      </c>
      <c r="FW129" s="238"/>
      <c r="FX129" s="238"/>
      <c r="FY129" s="26" t="e">
        <f t="shared" si="95"/>
        <v>#DIV/0!</v>
      </c>
      <c r="FZ129" s="187"/>
      <c r="GA129" s="187">
        <v>0</v>
      </c>
      <c r="GB129" s="187"/>
      <c r="GC129" s="26"/>
      <c r="GD129" s="100"/>
      <c r="GE129" s="100"/>
      <c r="GF129" s="26"/>
      <c r="GG129" s="26"/>
      <c r="GH129" s="26"/>
      <c r="GI129" s="26"/>
      <c r="GJ129" s="26"/>
      <c r="GK129" s="26"/>
      <c r="GL129" s="26"/>
      <c r="GM129" s="100"/>
      <c r="GN129" s="100"/>
      <c r="GO129" s="26" t="e">
        <f t="shared" si="85"/>
        <v>#DIV/0!</v>
      </c>
      <c r="GP129" s="100"/>
      <c r="GQ129" s="187"/>
      <c r="GR129" s="26"/>
      <c r="GS129" s="100"/>
      <c r="GT129" s="100"/>
      <c r="GU129" s="26"/>
      <c r="GV129" s="26"/>
      <c r="GW129" s="291"/>
      <c r="GX129" s="26"/>
      <c r="GY129" s="100"/>
      <c r="GZ129" s="291"/>
      <c r="HA129" s="26"/>
      <c r="HB129" s="100"/>
      <c r="HC129" s="26"/>
      <c r="HD129" s="26"/>
      <c r="HE129" s="26"/>
      <c r="HF129" s="26"/>
      <c r="HG129" s="26"/>
      <c r="HH129" s="26"/>
      <c r="HI129" s="26"/>
      <c r="HJ129" s="26" t="e">
        <f aca="true" t="shared" si="100" ref="HJ129:HJ192">(HK129-HL129)/HK129</f>
        <v>#DIV/0!</v>
      </c>
      <c r="HK129" s="187"/>
      <c r="HL129" s="187">
        <f t="shared" si="94"/>
        <v>0</v>
      </c>
      <c r="HM129" s="26"/>
      <c r="HN129" s="187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187"/>
      <c r="IA129" s="187"/>
      <c r="IB129" s="187"/>
      <c r="IC129" s="26"/>
      <c r="ID129" s="26"/>
      <c r="IE129" s="187"/>
      <c r="IF129" s="187"/>
      <c r="IG129" s="26"/>
      <c r="IH129" s="26"/>
      <c r="IJ129" s="187"/>
      <c r="IK129" s="26"/>
    </row>
    <row r="130" spans="1:245" ht="14.25" customHeight="1" hidden="1">
      <c r="A130" s="10" t="s">
        <v>140</v>
      </c>
      <c r="B130" s="153"/>
      <c r="C130" s="153"/>
      <c r="D130" s="153"/>
      <c r="E130" s="23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56"/>
      <c r="U130" s="12"/>
      <c r="V130" s="100"/>
      <c r="W130" s="1"/>
      <c r="X130" s="12"/>
      <c r="Y130" s="12"/>
      <c r="Z130" s="12"/>
      <c r="AA130" s="12"/>
      <c r="AB130" s="100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"/>
      <c r="AV130" s="12"/>
      <c r="AW130" s="12"/>
      <c r="AX130" s="12"/>
      <c r="AY130" s="23"/>
      <c r="AZ130" s="12"/>
      <c r="BA130" s="12"/>
      <c r="BB130" s="12"/>
      <c r="BC130" s="1" t="e">
        <f t="shared" si="89"/>
        <v>#DIV/0!</v>
      </c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23"/>
      <c r="BS130" s="12"/>
      <c r="BT130" s="1"/>
      <c r="BU130" s="1"/>
      <c r="BV130" s="1"/>
      <c r="BW130" s="1"/>
      <c r="BX130" s="1"/>
      <c r="BY130" s="1"/>
      <c r="BZ130" s="1"/>
      <c r="CA130" s="1"/>
      <c r="CB130" s="12"/>
      <c r="CC130" s="1"/>
      <c r="CD130" s="1"/>
      <c r="CE130" s="148"/>
      <c r="CF130" s="23"/>
      <c r="CG130" s="100"/>
      <c r="CH130" s="100"/>
      <c r="CI130" s="8"/>
      <c r="CJ130" s="8"/>
      <c r="CK130" s="8"/>
      <c r="CL130" s="8"/>
      <c r="CM130" s="8">
        <v>1</v>
      </c>
      <c r="CN130" s="8">
        <v>1</v>
      </c>
      <c r="CO130" s="8">
        <v>1</v>
      </c>
      <c r="CP130" s="8">
        <v>1</v>
      </c>
      <c r="CQ130" s="8">
        <v>1</v>
      </c>
      <c r="CR130" s="8">
        <v>1</v>
      </c>
      <c r="CS130" s="8">
        <v>1</v>
      </c>
      <c r="CT130" s="8">
        <v>1</v>
      </c>
      <c r="CU130" s="176">
        <v>7854611.483999999</v>
      </c>
      <c r="CV130" s="26">
        <f t="shared" si="86"/>
        <v>1</v>
      </c>
      <c r="CW130" s="182">
        <v>1</v>
      </c>
      <c r="CX130" s="182">
        <v>1</v>
      </c>
      <c r="CY130" s="182">
        <f t="shared" si="87"/>
        <v>1</v>
      </c>
      <c r="CZ130" s="187">
        <v>4997421.6</v>
      </c>
      <c r="DA130" s="187">
        <v>0</v>
      </c>
      <c r="DB130" s="187">
        <v>4021594.5719999997</v>
      </c>
      <c r="DC130" s="8">
        <v>0.9999999995026847</v>
      </c>
      <c r="DD130" s="100">
        <v>4997421.6</v>
      </c>
      <c r="DE130" s="100">
        <v>0</v>
      </c>
      <c r="DF130" s="182">
        <v>1</v>
      </c>
      <c r="DG130" s="182">
        <v>1</v>
      </c>
      <c r="DH130" s="182">
        <v>1</v>
      </c>
      <c r="DI130" s="182">
        <v>1</v>
      </c>
      <c r="DJ130" s="182">
        <v>1</v>
      </c>
      <c r="DK130" s="182">
        <v>1</v>
      </c>
      <c r="DL130" s="182">
        <v>1</v>
      </c>
      <c r="DM130" s="8">
        <v>1</v>
      </c>
      <c r="DN130" s="26">
        <f t="shared" si="78"/>
        <v>1</v>
      </c>
      <c r="DO130" s="199">
        <v>38532738.515999995</v>
      </c>
      <c r="DP130" s="187">
        <f t="shared" si="93"/>
        <v>0</v>
      </c>
      <c r="DQ130" s="238">
        <v>1</v>
      </c>
      <c r="DR130" s="238" t="e">
        <f t="shared" si="79"/>
        <v>#DIV/0!</v>
      </c>
      <c r="DS130" s="223"/>
      <c r="DT130" s="187"/>
      <c r="DU130" s="238" t="e">
        <f t="shared" si="80"/>
        <v>#DIV/0!</v>
      </c>
      <c r="DV130" s="229"/>
      <c r="DW130" s="187">
        <v>0</v>
      </c>
      <c r="DX130" s="238">
        <v>1</v>
      </c>
      <c r="DY130" s="238"/>
      <c r="DZ130" s="238"/>
      <c r="EA130" s="238"/>
      <c r="EB130" s="238"/>
      <c r="EC130" s="238"/>
      <c r="ED130" s="187"/>
      <c r="EE130" s="187"/>
      <c r="EF130" s="238"/>
      <c r="EG130" s="187"/>
      <c r="EH130" s="187">
        <v>24446055.912</v>
      </c>
      <c r="EI130" s="187">
        <v>22174090.752</v>
      </c>
      <c r="EJ130" s="238">
        <f t="shared" si="81"/>
        <v>1</v>
      </c>
      <c r="EK130" s="187"/>
      <c r="EL130" s="187">
        <v>25889488.128000002</v>
      </c>
      <c r="EM130" s="26">
        <f>(EL130-EN130)/EL130</f>
        <v>1</v>
      </c>
      <c r="EN130" s="187"/>
      <c r="EO130" s="238">
        <f t="shared" si="82"/>
        <v>1</v>
      </c>
      <c r="EP130" s="187">
        <f t="shared" si="74"/>
        <v>0</v>
      </c>
      <c r="EQ130" s="187">
        <v>178392041.544</v>
      </c>
      <c r="ER130" s="238" t="e">
        <f t="shared" si="99"/>
        <v>#DIV/0!</v>
      </c>
      <c r="ES130" s="238">
        <f t="shared" si="99"/>
        <v>1</v>
      </c>
      <c r="ET130" s="187"/>
      <c r="EU130" s="187">
        <v>25705084.104000002</v>
      </c>
      <c r="EV130" s="187">
        <v>20619893.88</v>
      </c>
      <c r="EW130" s="238">
        <f t="shared" si="83"/>
        <v>1</v>
      </c>
      <c r="EX130" s="187"/>
      <c r="EY130" s="187">
        <v>31194454.439999998</v>
      </c>
      <c r="EZ130" s="251">
        <f t="shared" si="75"/>
        <v>1</v>
      </c>
      <c r="FA130" s="187"/>
      <c r="FB130" s="187">
        <v>38562449.316</v>
      </c>
      <c r="FC130" s="238">
        <f>(FB130-FD130)/FB130</f>
        <v>1</v>
      </c>
      <c r="FD130" s="187"/>
      <c r="FE130" s="26" t="s">
        <v>0</v>
      </c>
      <c r="FF130" s="26"/>
      <c r="FG130" s="26"/>
      <c r="FH130" s="26">
        <f t="shared" si="76"/>
        <v>1</v>
      </c>
      <c r="FI130" s="187"/>
      <c r="FJ130" s="187">
        <v>32248488.468</v>
      </c>
      <c r="FK130" s="26"/>
      <c r="FL130" s="26"/>
      <c r="FM130" s="26"/>
      <c r="FN130" s="26" t="e">
        <f aca="true" t="shared" si="101" ref="FN130:FN161">(FP130-FO130)/FP130</f>
        <v>#DIV/0!</v>
      </c>
      <c r="FO130" s="187"/>
      <c r="FP130" s="187"/>
      <c r="FQ130" s="26" t="e">
        <f t="shared" si="88"/>
        <v>#DIV/0!</v>
      </c>
      <c r="FR130" s="187">
        <f t="shared" si="77"/>
        <v>0</v>
      </c>
      <c r="FS130" s="187"/>
      <c r="FT130" s="238" t="e">
        <f t="shared" si="84"/>
        <v>#DIV/0!</v>
      </c>
      <c r="FU130" s="187">
        <v>0</v>
      </c>
      <c r="FV130" s="187">
        <v>0</v>
      </c>
      <c r="FW130" s="238"/>
      <c r="FX130" s="238"/>
      <c r="FY130" s="26" t="e">
        <f t="shared" si="95"/>
        <v>#DIV/0!</v>
      </c>
      <c r="FZ130" s="187"/>
      <c r="GA130" s="187">
        <v>0</v>
      </c>
      <c r="GB130" s="187"/>
      <c r="GC130" s="26"/>
      <c r="GD130" s="100"/>
      <c r="GE130" s="100"/>
      <c r="GF130" s="26"/>
      <c r="GG130" s="26"/>
      <c r="GH130" s="26"/>
      <c r="GI130" s="26"/>
      <c r="GJ130" s="26"/>
      <c r="GK130" s="26"/>
      <c r="GL130" s="26"/>
      <c r="GM130" s="100"/>
      <c r="GN130" s="100"/>
      <c r="GO130" s="26" t="e">
        <f t="shared" si="85"/>
        <v>#DIV/0!</v>
      </c>
      <c r="GP130" s="100"/>
      <c r="GQ130" s="187"/>
      <c r="GR130" s="26"/>
      <c r="GS130" s="100"/>
      <c r="GT130" s="100"/>
      <c r="GU130" s="26"/>
      <c r="GV130" s="26"/>
      <c r="GW130" s="291"/>
      <c r="GX130" s="26"/>
      <c r="GY130" s="100"/>
      <c r="GZ130" s="291"/>
      <c r="HA130" s="26"/>
      <c r="HB130" s="100"/>
      <c r="HC130" s="26"/>
      <c r="HD130" s="26"/>
      <c r="HE130" s="26"/>
      <c r="HF130" s="26"/>
      <c r="HG130" s="26"/>
      <c r="HH130" s="26"/>
      <c r="HI130" s="26"/>
      <c r="HJ130" s="26" t="e">
        <f t="shared" si="100"/>
        <v>#DIV/0!</v>
      </c>
      <c r="HK130" s="187"/>
      <c r="HL130" s="187">
        <f t="shared" si="94"/>
        <v>0</v>
      </c>
      <c r="HM130" s="26"/>
      <c r="HN130" s="187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187"/>
      <c r="IA130" s="187"/>
      <c r="IB130" s="187"/>
      <c r="IC130" s="26"/>
      <c r="ID130" s="26"/>
      <c r="IE130" s="187"/>
      <c r="IF130" s="187"/>
      <c r="IG130" s="26"/>
      <c r="IH130" s="26"/>
      <c r="IJ130" s="187"/>
      <c r="IK130" s="26"/>
    </row>
    <row r="131" spans="1:245" ht="14.25" customHeight="1" hidden="1">
      <c r="A131" s="10" t="s">
        <v>141</v>
      </c>
      <c r="B131" s="153"/>
      <c r="C131" s="153"/>
      <c r="D131" s="153"/>
      <c r="E131" s="23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56"/>
      <c r="U131" s="12"/>
      <c r="V131" s="100"/>
      <c r="W131" s="1"/>
      <c r="X131" s="12"/>
      <c r="Y131" s="12"/>
      <c r="Z131" s="12"/>
      <c r="AA131" s="12"/>
      <c r="AB131" s="100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"/>
      <c r="AV131" s="12"/>
      <c r="AW131" s="12"/>
      <c r="AX131" s="12"/>
      <c r="AY131" s="23"/>
      <c r="AZ131" s="12"/>
      <c r="BA131" s="12"/>
      <c r="BB131" s="12"/>
      <c r="BC131" s="1" t="e">
        <f t="shared" si="89"/>
        <v>#DIV/0!</v>
      </c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23"/>
      <c r="BS131" s="12"/>
      <c r="BT131" s="1"/>
      <c r="BU131" s="1"/>
      <c r="BV131" s="1"/>
      <c r="BW131" s="1"/>
      <c r="BX131" s="1"/>
      <c r="BY131" s="1"/>
      <c r="BZ131" s="1"/>
      <c r="CA131" s="1"/>
      <c r="CB131" s="12"/>
      <c r="CC131" s="1"/>
      <c r="CD131" s="1"/>
      <c r="CE131" s="148"/>
      <c r="CF131" s="23"/>
      <c r="CG131" s="100"/>
      <c r="CH131" s="100"/>
      <c r="CI131" s="8"/>
      <c r="CJ131" s="8"/>
      <c r="CK131" s="8"/>
      <c r="CL131" s="8"/>
      <c r="CM131" s="8">
        <v>1</v>
      </c>
      <c r="CN131" s="8">
        <v>1</v>
      </c>
      <c r="CO131" s="8">
        <v>1</v>
      </c>
      <c r="CP131" s="8">
        <v>1</v>
      </c>
      <c r="CQ131" s="8">
        <v>1</v>
      </c>
      <c r="CR131" s="8">
        <v>1</v>
      </c>
      <c r="CS131" s="8">
        <v>1</v>
      </c>
      <c r="CT131" s="8">
        <v>1</v>
      </c>
      <c r="CU131" s="176">
        <v>182417282.09999996</v>
      </c>
      <c r="CV131" s="26">
        <f t="shared" si="86"/>
        <v>1</v>
      </c>
      <c r="CW131" s="182">
        <v>1</v>
      </c>
      <c r="CX131" s="182">
        <v>1</v>
      </c>
      <c r="CY131" s="182">
        <f t="shared" si="87"/>
        <v>1</v>
      </c>
      <c r="CZ131" s="187">
        <v>18553814.435999997</v>
      </c>
      <c r="DA131" s="187">
        <v>0</v>
      </c>
      <c r="DB131" s="187">
        <v>27577320.012000002</v>
      </c>
      <c r="DC131" s="8">
        <v>0.9999999999274765</v>
      </c>
      <c r="DD131" s="100">
        <v>18553814.435999997</v>
      </c>
      <c r="DE131" s="100">
        <v>0</v>
      </c>
      <c r="DF131" s="182">
        <v>1</v>
      </c>
      <c r="DG131" s="182">
        <v>1</v>
      </c>
      <c r="DH131" s="182">
        <v>1</v>
      </c>
      <c r="DI131" s="182">
        <v>1</v>
      </c>
      <c r="DJ131" s="182">
        <v>1</v>
      </c>
      <c r="DK131" s="182">
        <v>1</v>
      </c>
      <c r="DL131" s="182">
        <v>1</v>
      </c>
      <c r="DM131" s="8">
        <v>1</v>
      </c>
      <c r="DN131" s="26">
        <f t="shared" si="78"/>
        <v>1</v>
      </c>
      <c r="DO131" s="199">
        <v>248046958.85999995</v>
      </c>
      <c r="DP131" s="187">
        <f t="shared" si="93"/>
        <v>0</v>
      </c>
      <c r="DQ131" s="238">
        <v>1</v>
      </c>
      <c r="DR131" s="238" t="e">
        <f t="shared" si="79"/>
        <v>#DIV/0!</v>
      </c>
      <c r="DS131" s="223"/>
      <c r="DT131" s="187"/>
      <c r="DU131" s="238" t="e">
        <f t="shared" si="80"/>
        <v>#DIV/0!</v>
      </c>
      <c r="DV131" s="229"/>
      <c r="DW131" s="187">
        <v>24051572.944</v>
      </c>
      <c r="DX131" s="238" t="s">
        <v>0</v>
      </c>
      <c r="DY131" s="238"/>
      <c r="DZ131" s="238"/>
      <c r="EA131" s="238"/>
      <c r="EB131" s="238"/>
      <c r="EC131" s="238"/>
      <c r="ED131" s="187"/>
      <c r="EE131" s="187"/>
      <c r="EF131" s="238"/>
      <c r="EG131" s="187"/>
      <c r="EH131" s="187">
        <v>0</v>
      </c>
      <c r="EI131" s="187"/>
      <c r="EJ131" s="238"/>
      <c r="EK131" s="187"/>
      <c r="EL131" s="187">
        <v>0</v>
      </c>
      <c r="EM131" s="26"/>
      <c r="EN131" s="187"/>
      <c r="EO131" s="238">
        <f t="shared" si="82"/>
        <v>0.4810429750804141</v>
      </c>
      <c r="EP131" s="187">
        <f t="shared" si="74"/>
        <v>24051572.944</v>
      </c>
      <c r="EQ131" s="187">
        <v>46345982.01600001</v>
      </c>
      <c r="ER131" s="238" t="e">
        <f t="shared" si="99"/>
        <v>#DIV/0!</v>
      </c>
      <c r="ES131" s="238" t="e">
        <f t="shared" si="99"/>
        <v>#DIV/0!</v>
      </c>
      <c r="ET131" s="187"/>
      <c r="EU131" s="187">
        <v>0</v>
      </c>
      <c r="EV131" s="187">
        <v>0</v>
      </c>
      <c r="EW131" s="238"/>
      <c r="EX131" s="187"/>
      <c r="EY131" s="187">
        <v>0</v>
      </c>
      <c r="EZ131" s="251" t="e">
        <f t="shared" si="75"/>
        <v>#DIV/0!</v>
      </c>
      <c r="FA131" s="187"/>
      <c r="FB131" s="187">
        <v>0</v>
      </c>
      <c r="FC131" s="238"/>
      <c r="FD131" s="187"/>
      <c r="FE131" s="26">
        <v>1</v>
      </c>
      <c r="FF131" s="26"/>
      <c r="FG131" s="26"/>
      <c r="FH131" s="26" t="e">
        <f t="shared" si="76"/>
        <v>#DIV/0!</v>
      </c>
      <c r="FI131" s="187"/>
      <c r="FJ131" s="187">
        <v>0</v>
      </c>
      <c r="FK131" s="26"/>
      <c r="FL131" s="26"/>
      <c r="FM131" s="26"/>
      <c r="FN131" s="26" t="e">
        <f t="shared" si="101"/>
        <v>#DIV/0!</v>
      </c>
      <c r="FO131" s="187"/>
      <c r="FP131" s="187"/>
      <c r="FQ131" s="26" t="e">
        <f t="shared" si="88"/>
        <v>#DIV/0!</v>
      </c>
      <c r="FR131" s="187">
        <f t="shared" si="77"/>
        <v>0</v>
      </c>
      <c r="FS131" s="187"/>
      <c r="FT131" s="238" t="e">
        <f t="shared" si="84"/>
        <v>#DIV/0!</v>
      </c>
      <c r="FU131" s="187">
        <v>0</v>
      </c>
      <c r="FV131" s="187">
        <v>0</v>
      </c>
      <c r="FW131" s="238"/>
      <c r="FX131" s="238"/>
      <c r="FY131" s="26" t="e">
        <f t="shared" si="95"/>
        <v>#DIV/0!</v>
      </c>
      <c r="FZ131" s="187"/>
      <c r="GA131" s="187">
        <v>0</v>
      </c>
      <c r="GB131" s="187"/>
      <c r="GC131" s="26"/>
      <c r="GD131" s="100"/>
      <c r="GE131" s="100"/>
      <c r="GF131" s="26"/>
      <c r="GG131" s="26"/>
      <c r="GH131" s="26"/>
      <c r="GI131" s="26"/>
      <c r="GJ131" s="26"/>
      <c r="GK131" s="26"/>
      <c r="GL131" s="26"/>
      <c r="GM131" s="100"/>
      <c r="GN131" s="100"/>
      <c r="GO131" s="26" t="e">
        <f t="shared" si="85"/>
        <v>#DIV/0!</v>
      </c>
      <c r="GP131" s="100"/>
      <c r="GQ131" s="187"/>
      <c r="GR131" s="26"/>
      <c r="GS131" s="100"/>
      <c r="GT131" s="100"/>
      <c r="GU131" s="26"/>
      <c r="GV131" s="26"/>
      <c r="GW131" s="291"/>
      <c r="GX131" s="26"/>
      <c r="GY131" s="100"/>
      <c r="GZ131" s="291"/>
      <c r="HA131" s="26"/>
      <c r="HB131" s="100"/>
      <c r="HC131" s="26"/>
      <c r="HD131" s="26"/>
      <c r="HE131" s="26"/>
      <c r="HF131" s="26"/>
      <c r="HG131" s="26"/>
      <c r="HH131" s="26"/>
      <c r="HI131" s="26"/>
      <c r="HJ131" s="26" t="e">
        <f t="shared" si="100"/>
        <v>#DIV/0!</v>
      </c>
      <c r="HK131" s="187"/>
      <c r="HL131" s="187">
        <f t="shared" si="94"/>
        <v>0</v>
      </c>
      <c r="HM131" s="26"/>
      <c r="HN131" s="187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187"/>
      <c r="IA131" s="187"/>
      <c r="IB131" s="187"/>
      <c r="IC131" s="26"/>
      <c r="ID131" s="26"/>
      <c r="IE131" s="187"/>
      <c r="IF131" s="187"/>
      <c r="IG131" s="26"/>
      <c r="IH131" s="26"/>
      <c r="IJ131" s="187"/>
      <c r="IK131" s="26"/>
    </row>
    <row r="132" spans="1:245" ht="14.25" customHeight="1" hidden="1">
      <c r="A132" s="39" t="s">
        <v>143</v>
      </c>
      <c r="B132" s="153"/>
      <c r="C132" s="153"/>
      <c r="D132" s="153"/>
      <c r="E132" s="23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56"/>
      <c r="U132" s="12"/>
      <c r="V132" s="100"/>
      <c r="W132" s="1"/>
      <c r="X132" s="12"/>
      <c r="Y132" s="12"/>
      <c r="Z132" s="12"/>
      <c r="AA132" s="12"/>
      <c r="AB132" s="100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"/>
      <c r="AV132" s="12"/>
      <c r="AW132" s="12"/>
      <c r="AX132" s="12"/>
      <c r="AY132" s="23"/>
      <c r="AZ132" s="12"/>
      <c r="BA132" s="12"/>
      <c r="BB132" s="12"/>
      <c r="BC132" s="1" t="e">
        <f t="shared" si="89"/>
        <v>#DIV/0!</v>
      </c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23"/>
      <c r="BS132" s="12"/>
      <c r="BT132" s="1"/>
      <c r="BU132" s="1"/>
      <c r="BV132" s="1"/>
      <c r="BW132" s="1"/>
      <c r="BX132" s="1"/>
      <c r="BY132" s="1"/>
      <c r="BZ132" s="1"/>
      <c r="CA132" s="1"/>
      <c r="CB132" s="12"/>
      <c r="CC132" s="1"/>
      <c r="CD132" s="1"/>
      <c r="CE132" s="148"/>
      <c r="CF132" s="23"/>
      <c r="CG132" s="100"/>
      <c r="CH132" s="100"/>
      <c r="CI132" s="8"/>
      <c r="CJ132" s="8"/>
      <c r="CK132" s="8"/>
      <c r="CL132" s="8"/>
      <c r="CM132" s="8"/>
      <c r="CN132" s="8">
        <v>1</v>
      </c>
      <c r="CO132" s="8">
        <v>1</v>
      </c>
      <c r="CP132" s="8">
        <v>1</v>
      </c>
      <c r="CQ132" s="8">
        <v>1</v>
      </c>
      <c r="CR132" s="8">
        <v>1</v>
      </c>
      <c r="CS132" s="8">
        <v>1</v>
      </c>
      <c r="CT132" s="8">
        <v>1</v>
      </c>
      <c r="CU132" s="176">
        <v>562487.376</v>
      </c>
      <c r="CV132" s="26">
        <f t="shared" si="86"/>
        <v>1</v>
      </c>
      <c r="CW132" s="182">
        <v>1</v>
      </c>
      <c r="CX132" s="182">
        <v>1</v>
      </c>
      <c r="CY132" s="182">
        <f t="shared" si="87"/>
        <v>1</v>
      </c>
      <c r="CZ132" s="187">
        <v>158029.42799999999</v>
      </c>
      <c r="DA132" s="187">
        <v>0</v>
      </c>
      <c r="DB132" s="187">
        <v>254575.476</v>
      </c>
      <c r="DC132" s="8">
        <v>1.0000000157124325</v>
      </c>
      <c r="DD132" s="100">
        <v>158029.42799999999</v>
      </c>
      <c r="DE132" s="100">
        <v>0</v>
      </c>
      <c r="DF132" s="182">
        <v>1</v>
      </c>
      <c r="DG132" s="182">
        <v>1</v>
      </c>
      <c r="DH132" s="182">
        <v>1</v>
      </c>
      <c r="DI132" s="182">
        <v>1</v>
      </c>
      <c r="DJ132" s="182">
        <v>1</v>
      </c>
      <c r="DK132" s="182">
        <v>1</v>
      </c>
      <c r="DL132" s="182">
        <v>1</v>
      </c>
      <c r="DM132" s="8">
        <v>1</v>
      </c>
      <c r="DN132" s="26">
        <f t="shared" si="78"/>
        <v>1</v>
      </c>
      <c r="DO132" s="199">
        <v>2622381.3</v>
      </c>
      <c r="DP132" s="187">
        <f t="shared" si="93"/>
        <v>0</v>
      </c>
      <c r="DQ132" s="238">
        <v>1</v>
      </c>
      <c r="DR132" s="238" t="e">
        <f t="shared" si="79"/>
        <v>#DIV/0!</v>
      </c>
      <c r="DS132" s="223"/>
      <c r="DT132" s="187"/>
      <c r="DU132" s="238" t="e">
        <f t="shared" si="80"/>
        <v>#DIV/0!</v>
      </c>
      <c r="DV132" s="229"/>
      <c r="DW132" s="187">
        <v>0</v>
      </c>
      <c r="DX132" s="238">
        <v>1</v>
      </c>
      <c r="DY132" s="238"/>
      <c r="DZ132" s="238"/>
      <c r="EA132" s="238"/>
      <c r="EB132" s="238"/>
      <c r="EC132" s="238"/>
      <c r="ED132" s="187"/>
      <c r="EE132" s="187"/>
      <c r="EF132" s="238"/>
      <c r="EG132" s="187"/>
      <c r="EH132" s="187">
        <v>220707.9</v>
      </c>
      <c r="EI132" s="187">
        <v>226307.38799999998</v>
      </c>
      <c r="EJ132" s="238">
        <f t="shared" si="81"/>
        <v>1</v>
      </c>
      <c r="EK132" s="187"/>
      <c r="EL132" s="187">
        <v>222552.444</v>
      </c>
      <c r="EM132" s="26">
        <f aca="true" t="shared" si="102" ref="EM132:EM138">(EL132-EN132)/EL132</f>
        <v>1</v>
      </c>
      <c r="EN132" s="187"/>
      <c r="EO132" s="238">
        <f t="shared" si="82"/>
        <v>1</v>
      </c>
      <c r="EP132" s="187">
        <f t="shared" si="74"/>
        <v>0</v>
      </c>
      <c r="EQ132" s="187">
        <v>2719366.752</v>
      </c>
      <c r="ER132" s="238" t="e">
        <f t="shared" si="99"/>
        <v>#DIV/0!</v>
      </c>
      <c r="ES132" s="238">
        <f t="shared" si="99"/>
        <v>1</v>
      </c>
      <c r="ET132" s="187"/>
      <c r="EU132" s="187">
        <v>252657.948</v>
      </c>
      <c r="EV132" s="187">
        <v>225721.884</v>
      </c>
      <c r="EW132" s="238">
        <f t="shared" si="83"/>
        <v>1</v>
      </c>
      <c r="EX132" s="187"/>
      <c r="EY132" s="187">
        <v>352571.448</v>
      </c>
      <c r="EZ132" s="251">
        <f t="shared" si="75"/>
        <v>1</v>
      </c>
      <c r="FA132" s="187"/>
      <c r="FB132" s="187">
        <v>374365.536</v>
      </c>
      <c r="FC132" s="238">
        <f aca="true" t="shared" si="103" ref="FC132:FC138">(FB132-FD132)/FB132</f>
        <v>1</v>
      </c>
      <c r="FD132" s="187"/>
      <c r="FE132" s="26">
        <v>1</v>
      </c>
      <c r="FF132" s="26"/>
      <c r="FG132" s="26"/>
      <c r="FH132" s="26">
        <f t="shared" si="76"/>
        <v>1</v>
      </c>
      <c r="FI132" s="187"/>
      <c r="FJ132" s="187">
        <v>170136</v>
      </c>
      <c r="FK132" s="26"/>
      <c r="FL132" s="26"/>
      <c r="FM132" s="26"/>
      <c r="FN132" s="26" t="e">
        <f t="shared" si="101"/>
        <v>#DIV/0!</v>
      </c>
      <c r="FO132" s="187"/>
      <c r="FP132" s="187"/>
      <c r="FQ132" s="26" t="e">
        <f t="shared" si="88"/>
        <v>#DIV/0!</v>
      </c>
      <c r="FR132" s="187">
        <f t="shared" si="77"/>
        <v>0</v>
      </c>
      <c r="FS132" s="187"/>
      <c r="FT132" s="238" t="e">
        <f t="shared" si="84"/>
        <v>#DIV/0!</v>
      </c>
      <c r="FU132" s="187">
        <v>0</v>
      </c>
      <c r="FV132" s="187">
        <v>0</v>
      </c>
      <c r="FW132" s="238"/>
      <c r="FX132" s="238"/>
      <c r="FY132" s="26" t="e">
        <f t="shared" si="95"/>
        <v>#DIV/0!</v>
      </c>
      <c r="FZ132" s="187"/>
      <c r="GA132" s="187">
        <v>0</v>
      </c>
      <c r="GB132" s="187"/>
      <c r="GC132" s="26"/>
      <c r="GD132" s="100"/>
      <c r="GE132" s="100"/>
      <c r="GF132" s="26"/>
      <c r="GG132" s="26"/>
      <c r="GH132" s="26"/>
      <c r="GI132" s="26"/>
      <c r="GJ132" s="26"/>
      <c r="GK132" s="26"/>
      <c r="GL132" s="26"/>
      <c r="GM132" s="100"/>
      <c r="GN132" s="100"/>
      <c r="GO132" s="26" t="e">
        <f t="shared" si="85"/>
        <v>#DIV/0!</v>
      </c>
      <c r="GP132" s="100"/>
      <c r="GQ132" s="187"/>
      <c r="GR132" s="26"/>
      <c r="GS132" s="100"/>
      <c r="GT132" s="100"/>
      <c r="GU132" s="26"/>
      <c r="GV132" s="26"/>
      <c r="GW132" s="291"/>
      <c r="GX132" s="26"/>
      <c r="GY132" s="100"/>
      <c r="GZ132" s="291"/>
      <c r="HA132" s="26"/>
      <c r="HB132" s="100"/>
      <c r="HC132" s="26"/>
      <c r="HD132" s="26"/>
      <c r="HE132" s="26"/>
      <c r="HF132" s="26"/>
      <c r="HG132" s="26"/>
      <c r="HH132" s="26"/>
      <c r="HI132" s="26"/>
      <c r="HJ132" s="26" t="e">
        <f t="shared" si="100"/>
        <v>#DIV/0!</v>
      </c>
      <c r="HK132" s="187"/>
      <c r="HL132" s="187">
        <f t="shared" si="94"/>
        <v>0</v>
      </c>
      <c r="HM132" s="26"/>
      <c r="HN132" s="187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187"/>
      <c r="IA132" s="187"/>
      <c r="IB132" s="187"/>
      <c r="IC132" s="26"/>
      <c r="ID132" s="26"/>
      <c r="IE132" s="187"/>
      <c r="IF132" s="187"/>
      <c r="IG132" s="26"/>
      <c r="IH132" s="26"/>
      <c r="IJ132" s="187"/>
      <c r="IK132" s="26"/>
    </row>
    <row r="133" spans="1:245" ht="14.25" customHeight="1" hidden="1">
      <c r="A133" s="39" t="s">
        <v>144</v>
      </c>
      <c r="B133" s="153"/>
      <c r="C133" s="153"/>
      <c r="D133" s="153"/>
      <c r="E133" s="23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56"/>
      <c r="U133" s="12"/>
      <c r="V133" s="100"/>
      <c r="W133" s="1"/>
      <c r="X133" s="12"/>
      <c r="Y133" s="12"/>
      <c r="Z133" s="12"/>
      <c r="AA133" s="12"/>
      <c r="AB133" s="100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"/>
      <c r="AV133" s="12"/>
      <c r="AW133" s="12"/>
      <c r="AX133" s="12"/>
      <c r="AY133" s="23"/>
      <c r="AZ133" s="12"/>
      <c r="BA133" s="12"/>
      <c r="BB133" s="12"/>
      <c r="BC133" s="1" t="e">
        <f t="shared" si="89"/>
        <v>#DIV/0!</v>
      </c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23"/>
      <c r="BS133" s="12"/>
      <c r="BT133" s="1"/>
      <c r="BU133" s="1"/>
      <c r="BV133" s="1"/>
      <c r="BW133" s="1"/>
      <c r="BX133" s="1"/>
      <c r="BY133" s="1"/>
      <c r="BZ133" s="1"/>
      <c r="CA133" s="1"/>
      <c r="CB133" s="12"/>
      <c r="CC133" s="1"/>
      <c r="CD133" s="1"/>
      <c r="CE133" s="148"/>
      <c r="CF133" s="23"/>
      <c r="CG133" s="100"/>
      <c r="CH133" s="100"/>
      <c r="CI133" s="8"/>
      <c r="CJ133" s="8"/>
      <c r="CK133" s="8"/>
      <c r="CL133" s="8"/>
      <c r="CM133" s="8"/>
      <c r="CN133" s="8">
        <v>1</v>
      </c>
      <c r="CO133" s="8">
        <v>1</v>
      </c>
      <c r="CP133" s="8">
        <v>1</v>
      </c>
      <c r="CQ133" s="8">
        <v>1</v>
      </c>
      <c r="CR133" s="8">
        <v>1</v>
      </c>
      <c r="CS133" s="8">
        <v>1</v>
      </c>
      <c r="CT133" s="8">
        <v>1</v>
      </c>
      <c r="CU133" s="176">
        <v>1360360.92</v>
      </c>
      <c r="CV133" s="26">
        <f t="shared" si="86"/>
        <v>1</v>
      </c>
      <c r="CW133" s="182">
        <v>1</v>
      </c>
      <c r="CX133" s="182">
        <v>1</v>
      </c>
      <c r="CY133" s="182">
        <f t="shared" si="87"/>
        <v>1</v>
      </c>
      <c r="CZ133" s="187">
        <v>217265.47199999998</v>
      </c>
      <c r="DA133" s="187">
        <v>0</v>
      </c>
      <c r="DB133" s="187">
        <v>530253.588</v>
      </c>
      <c r="DC133" s="8">
        <v>1.0000000037717802</v>
      </c>
      <c r="DD133" s="100">
        <v>217265.47199999998</v>
      </c>
      <c r="DE133" s="100">
        <v>0</v>
      </c>
      <c r="DF133" s="182">
        <v>1</v>
      </c>
      <c r="DG133" s="182">
        <v>1</v>
      </c>
      <c r="DH133" s="182">
        <v>1</v>
      </c>
      <c r="DI133" s="182">
        <v>1</v>
      </c>
      <c r="DJ133" s="182">
        <v>1</v>
      </c>
      <c r="DK133" s="182">
        <v>1</v>
      </c>
      <c r="DL133" s="182">
        <v>1</v>
      </c>
      <c r="DM133" s="8">
        <v>1</v>
      </c>
      <c r="DN133" s="26">
        <f t="shared" si="78"/>
        <v>1</v>
      </c>
      <c r="DO133" s="199">
        <v>5767767.732</v>
      </c>
      <c r="DP133" s="187">
        <f t="shared" si="93"/>
        <v>0</v>
      </c>
      <c r="DQ133" s="238">
        <v>1</v>
      </c>
      <c r="DR133" s="238" t="e">
        <f t="shared" si="79"/>
        <v>#DIV/0!</v>
      </c>
      <c r="DS133" s="223"/>
      <c r="DT133" s="187"/>
      <c r="DU133" s="238" t="e">
        <f t="shared" si="80"/>
        <v>#DIV/0!</v>
      </c>
      <c r="DV133" s="229"/>
      <c r="DW133" s="187">
        <v>0</v>
      </c>
      <c r="DX133" s="238">
        <v>1</v>
      </c>
      <c r="DY133" s="238"/>
      <c r="DZ133" s="238"/>
      <c r="EA133" s="238"/>
      <c r="EB133" s="238"/>
      <c r="EC133" s="238"/>
      <c r="ED133" s="187"/>
      <c r="EE133" s="187"/>
      <c r="EF133" s="238"/>
      <c r="EG133" s="187"/>
      <c r="EH133" s="187">
        <v>1359310.2</v>
      </c>
      <c r="EI133" s="187">
        <v>374761.332</v>
      </c>
      <c r="EJ133" s="238">
        <f t="shared" si="81"/>
        <v>1</v>
      </c>
      <c r="EK133" s="187"/>
      <c r="EL133" s="187">
        <v>303475.248</v>
      </c>
      <c r="EM133" s="26">
        <f t="shared" si="102"/>
        <v>1</v>
      </c>
      <c r="EN133" s="187"/>
      <c r="EO133" s="238">
        <f t="shared" si="82"/>
        <v>1</v>
      </c>
      <c r="EP133" s="187">
        <f aca="true" t="shared" si="104" ref="EP133:EP164">EN133+EK133+EG133+ED133+DW133+DT133</f>
        <v>0</v>
      </c>
      <c r="EQ133" s="187">
        <v>15389270.915999997</v>
      </c>
      <c r="ER133" s="238" t="e">
        <f t="shared" si="99"/>
        <v>#DIV/0!</v>
      </c>
      <c r="ES133" s="238">
        <f t="shared" si="99"/>
        <v>1</v>
      </c>
      <c r="ET133" s="187"/>
      <c r="EU133" s="187">
        <v>279540.49199999997</v>
      </c>
      <c r="EV133" s="187">
        <v>547114.98</v>
      </c>
      <c r="EW133" s="238">
        <f t="shared" si="83"/>
        <v>1</v>
      </c>
      <c r="EX133" s="187"/>
      <c r="EY133" s="187">
        <v>1549097.472</v>
      </c>
      <c r="EZ133" s="251">
        <f aca="true" t="shared" si="105" ref="EZ133:EZ196">(EY133-FA133)/EY133</f>
        <v>1</v>
      </c>
      <c r="FA133" s="187"/>
      <c r="FB133" s="187">
        <v>2889015.672</v>
      </c>
      <c r="FC133" s="238">
        <f t="shared" si="103"/>
        <v>1</v>
      </c>
      <c r="FD133" s="187"/>
      <c r="FE133" s="26">
        <v>1</v>
      </c>
      <c r="FF133" s="26"/>
      <c r="FG133" s="26"/>
      <c r="FH133" s="26">
        <f aca="true" t="shared" si="106" ref="FH133:FH196">(FJ133-FI133)/FJ133</f>
        <v>1</v>
      </c>
      <c r="FI133" s="187"/>
      <c r="FJ133" s="187">
        <v>3276843.264</v>
      </c>
      <c r="FK133" s="26"/>
      <c r="FL133" s="26"/>
      <c r="FM133" s="26"/>
      <c r="FN133" s="26" t="e">
        <f t="shared" si="101"/>
        <v>#DIV/0!</v>
      </c>
      <c r="FO133" s="187"/>
      <c r="FP133" s="187"/>
      <c r="FQ133" s="26" t="e">
        <f t="shared" si="88"/>
        <v>#DIV/0!</v>
      </c>
      <c r="FR133" s="187">
        <f aca="true" t="shared" si="107" ref="FR133:FR167">SUM(FO133,FI133,FD133,FA133,EX133,ET133)</f>
        <v>0</v>
      </c>
      <c r="FS133" s="187"/>
      <c r="FT133" s="238" t="e">
        <f t="shared" si="84"/>
        <v>#DIV/0!</v>
      </c>
      <c r="FU133" s="187">
        <v>0</v>
      </c>
      <c r="FV133" s="187">
        <v>0</v>
      </c>
      <c r="FW133" s="238"/>
      <c r="FX133" s="238"/>
      <c r="FY133" s="26" t="e">
        <f t="shared" si="95"/>
        <v>#DIV/0!</v>
      </c>
      <c r="FZ133" s="187"/>
      <c r="GA133" s="187">
        <v>0</v>
      </c>
      <c r="GB133" s="187"/>
      <c r="GC133" s="26"/>
      <c r="GD133" s="100"/>
      <c r="GE133" s="100"/>
      <c r="GF133" s="26"/>
      <c r="GG133" s="26"/>
      <c r="GH133" s="26"/>
      <c r="GI133" s="26"/>
      <c r="GJ133" s="26"/>
      <c r="GK133" s="26"/>
      <c r="GL133" s="26"/>
      <c r="GM133" s="100"/>
      <c r="GN133" s="100"/>
      <c r="GO133" s="26" t="e">
        <f t="shared" si="85"/>
        <v>#DIV/0!</v>
      </c>
      <c r="GP133" s="100"/>
      <c r="GQ133" s="187"/>
      <c r="GR133" s="26"/>
      <c r="GS133" s="100"/>
      <c r="GT133" s="100"/>
      <c r="GU133" s="26"/>
      <c r="GV133" s="26"/>
      <c r="GW133" s="291"/>
      <c r="GX133" s="26"/>
      <c r="GY133" s="100"/>
      <c r="GZ133" s="291"/>
      <c r="HA133" s="26"/>
      <c r="HB133" s="100"/>
      <c r="HC133" s="26"/>
      <c r="HD133" s="26"/>
      <c r="HE133" s="26"/>
      <c r="HF133" s="26"/>
      <c r="HG133" s="26"/>
      <c r="HH133" s="26"/>
      <c r="HI133" s="26"/>
      <c r="HJ133" s="26" t="e">
        <f t="shared" si="100"/>
        <v>#DIV/0!</v>
      </c>
      <c r="HK133" s="187"/>
      <c r="HL133" s="187">
        <f t="shared" si="94"/>
        <v>0</v>
      </c>
      <c r="HM133" s="26"/>
      <c r="HN133" s="187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187"/>
      <c r="IA133" s="187"/>
      <c r="IB133" s="187"/>
      <c r="IC133" s="26"/>
      <c r="ID133" s="26"/>
      <c r="IE133" s="187"/>
      <c r="IF133" s="187"/>
      <c r="IG133" s="26"/>
      <c r="IH133" s="26"/>
      <c r="IJ133" s="187"/>
      <c r="IK133" s="26"/>
    </row>
    <row r="134" spans="1:245" ht="14.25" customHeight="1" hidden="1">
      <c r="A134" s="39" t="s">
        <v>147</v>
      </c>
      <c r="B134" s="153"/>
      <c r="C134" s="153"/>
      <c r="D134" s="153"/>
      <c r="E134" s="23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56"/>
      <c r="U134" s="12"/>
      <c r="V134" s="100"/>
      <c r="W134" s="1"/>
      <c r="X134" s="12"/>
      <c r="Y134" s="12"/>
      <c r="Z134" s="12"/>
      <c r="AA134" s="12"/>
      <c r="AB134" s="100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"/>
      <c r="AV134" s="12"/>
      <c r="AW134" s="12"/>
      <c r="AX134" s="12"/>
      <c r="AY134" s="23"/>
      <c r="AZ134" s="12"/>
      <c r="BA134" s="12"/>
      <c r="BB134" s="12"/>
      <c r="BC134" s="1" t="e">
        <f t="shared" si="89"/>
        <v>#DIV/0!</v>
      </c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23"/>
      <c r="BS134" s="12"/>
      <c r="BT134" s="1"/>
      <c r="BU134" s="1"/>
      <c r="BV134" s="1"/>
      <c r="BW134" s="1"/>
      <c r="BX134" s="1"/>
      <c r="BY134" s="1"/>
      <c r="BZ134" s="1"/>
      <c r="CA134" s="1"/>
      <c r="CB134" s="12"/>
      <c r="CC134" s="1"/>
      <c r="CD134" s="1"/>
      <c r="CE134" s="148"/>
      <c r="CF134" s="23"/>
      <c r="CG134" s="100"/>
      <c r="CH134" s="100"/>
      <c r="CI134" s="8"/>
      <c r="CJ134" s="8"/>
      <c r="CK134" s="8"/>
      <c r="CL134" s="8"/>
      <c r="CM134" s="8"/>
      <c r="CN134" s="8"/>
      <c r="CO134" s="8">
        <v>1</v>
      </c>
      <c r="CP134" s="8">
        <v>1</v>
      </c>
      <c r="CQ134" s="8">
        <v>1</v>
      </c>
      <c r="CR134" s="8">
        <v>1</v>
      </c>
      <c r="CS134" s="8">
        <v>1</v>
      </c>
      <c r="CT134" s="8">
        <v>1</v>
      </c>
      <c r="CU134" s="176">
        <v>3178296.6</v>
      </c>
      <c r="CV134" s="26">
        <f t="shared" si="86"/>
        <v>1</v>
      </c>
      <c r="CW134" s="182">
        <v>1</v>
      </c>
      <c r="CX134" s="182">
        <v>1</v>
      </c>
      <c r="CY134" s="182">
        <f t="shared" si="87"/>
        <v>1</v>
      </c>
      <c r="CZ134" s="187">
        <v>458223.324</v>
      </c>
      <c r="DA134" s="187">
        <v>0</v>
      </c>
      <c r="DB134" s="187">
        <v>482117.82</v>
      </c>
      <c r="DC134" s="8">
        <v>1</v>
      </c>
      <c r="DD134" s="100">
        <v>458223.324</v>
      </c>
      <c r="DE134" s="100">
        <v>0</v>
      </c>
      <c r="DF134" s="182">
        <v>1</v>
      </c>
      <c r="DG134" s="182">
        <v>1</v>
      </c>
      <c r="DH134" s="182">
        <v>1</v>
      </c>
      <c r="DI134" s="182">
        <v>1</v>
      </c>
      <c r="DJ134" s="182">
        <v>1</v>
      </c>
      <c r="DK134" s="182">
        <v>1</v>
      </c>
      <c r="DL134" s="182">
        <v>1</v>
      </c>
      <c r="DM134" s="8">
        <v>1</v>
      </c>
      <c r="DN134" s="26">
        <f t="shared" si="78"/>
        <v>1</v>
      </c>
      <c r="DO134" s="199">
        <v>13261325.507999998</v>
      </c>
      <c r="DP134" s="187">
        <f t="shared" si="93"/>
        <v>0</v>
      </c>
      <c r="DQ134" s="238">
        <v>1</v>
      </c>
      <c r="DR134" s="238" t="e">
        <f t="shared" si="79"/>
        <v>#DIV/0!</v>
      </c>
      <c r="DS134" s="223"/>
      <c r="DT134" s="187"/>
      <c r="DU134" s="238" t="e">
        <f t="shared" si="80"/>
        <v>#DIV/0!</v>
      </c>
      <c r="DV134" s="229"/>
      <c r="DW134" s="187">
        <v>0</v>
      </c>
      <c r="DX134" s="238">
        <v>1</v>
      </c>
      <c r="DY134" s="238"/>
      <c r="DZ134" s="238"/>
      <c r="EA134" s="238"/>
      <c r="EB134" s="238"/>
      <c r="EC134" s="238"/>
      <c r="ED134" s="187">
        <v>0</v>
      </c>
      <c r="EE134" s="187">
        <v>0</v>
      </c>
      <c r="EF134" s="238"/>
      <c r="EG134" s="187">
        <v>0</v>
      </c>
      <c r="EH134" s="187">
        <v>3569832.816</v>
      </c>
      <c r="EI134" s="187">
        <v>3244423.188</v>
      </c>
      <c r="EJ134" s="238">
        <f t="shared" si="81"/>
        <v>1</v>
      </c>
      <c r="EK134" s="187">
        <v>0</v>
      </c>
      <c r="EL134" s="187">
        <v>2423925.432</v>
      </c>
      <c r="EM134" s="26">
        <f t="shared" si="102"/>
        <v>1</v>
      </c>
      <c r="EN134" s="187">
        <v>0</v>
      </c>
      <c r="EO134" s="238">
        <f t="shared" si="82"/>
        <v>1</v>
      </c>
      <c r="EP134" s="187">
        <f t="shared" si="104"/>
        <v>0</v>
      </c>
      <c r="EQ134" s="187">
        <v>32870435.099999998</v>
      </c>
      <c r="ER134" s="238" t="e">
        <f t="shared" si="99"/>
        <v>#DIV/0!</v>
      </c>
      <c r="ES134" s="238">
        <f t="shared" si="99"/>
        <v>1</v>
      </c>
      <c r="ET134" s="187"/>
      <c r="EU134" s="187">
        <v>2016349.1039999998</v>
      </c>
      <c r="EV134" s="187">
        <v>1702724.976</v>
      </c>
      <c r="EW134" s="238">
        <f t="shared" si="83"/>
        <v>1</v>
      </c>
      <c r="EX134" s="187"/>
      <c r="EY134" s="187">
        <v>3433468.008</v>
      </c>
      <c r="EZ134" s="251">
        <f t="shared" si="105"/>
        <v>1</v>
      </c>
      <c r="FA134" s="187"/>
      <c r="FB134" s="187">
        <v>5502483.804</v>
      </c>
      <c r="FC134" s="238">
        <f t="shared" si="103"/>
        <v>1</v>
      </c>
      <c r="FD134" s="187"/>
      <c r="FE134" s="26">
        <v>1</v>
      </c>
      <c r="FF134" s="26"/>
      <c r="FG134" s="26"/>
      <c r="FH134" s="26">
        <f t="shared" si="106"/>
        <v>1</v>
      </c>
      <c r="FI134" s="187"/>
      <c r="FJ134" s="187">
        <v>7541085.816</v>
      </c>
      <c r="FK134" s="26"/>
      <c r="FL134" s="26"/>
      <c r="FM134" s="26"/>
      <c r="FN134" s="26" t="e">
        <f t="shared" si="101"/>
        <v>#DIV/0!</v>
      </c>
      <c r="FO134" s="187"/>
      <c r="FP134" s="187"/>
      <c r="FQ134" s="26" t="e">
        <f t="shared" si="88"/>
        <v>#DIV/0!</v>
      </c>
      <c r="FR134" s="187">
        <f t="shared" si="107"/>
        <v>0</v>
      </c>
      <c r="FS134" s="187"/>
      <c r="FT134" s="238" t="e">
        <f t="shared" si="84"/>
        <v>#DIV/0!</v>
      </c>
      <c r="FU134" s="187">
        <v>0</v>
      </c>
      <c r="FV134" s="187">
        <v>0</v>
      </c>
      <c r="FW134" s="238"/>
      <c r="FX134" s="238"/>
      <c r="FY134" s="26" t="e">
        <f t="shared" si="95"/>
        <v>#DIV/0!</v>
      </c>
      <c r="FZ134" s="187"/>
      <c r="GA134" s="187">
        <v>0</v>
      </c>
      <c r="GB134" s="187"/>
      <c r="GC134" s="26"/>
      <c r="GD134" s="100"/>
      <c r="GE134" s="100"/>
      <c r="GF134" s="26"/>
      <c r="GG134" s="26"/>
      <c r="GH134" s="26"/>
      <c r="GI134" s="26"/>
      <c r="GJ134" s="26"/>
      <c r="GK134" s="26"/>
      <c r="GL134" s="26"/>
      <c r="GM134" s="100"/>
      <c r="GN134" s="100"/>
      <c r="GO134" s="26" t="e">
        <f t="shared" si="85"/>
        <v>#DIV/0!</v>
      </c>
      <c r="GP134" s="100"/>
      <c r="GQ134" s="187"/>
      <c r="GR134" s="26"/>
      <c r="GS134" s="100"/>
      <c r="GT134" s="100"/>
      <c r="GU134" s="26"/>
      <c r="GV134" s="26"/>
      <c r="GW134" s="291"/>
      <c r="GX134" s="26"/>
      <c r="GY134" s="100"/>
      <c r="GZ134" s="291"/>
      <c r="HA134" s="26"/>
      <c r="HB134" s="100"/>
      <c r="HC134" s="26"/>
      <c r="HD134" s="26"/>
      <c r="HE134" s="26"/>
      <c r="HF134" s="26"/>
      <c r="HG134" s="26"/>
      <c r="HH134" s="26"/>
      <c r="HI134" s="26"/>
      <c r="HJ134" s="26" t="e">
        <f t="shared" si="100"/>
        <v>#DIV/0!</v>
      </c>
      <c r="HK134" s="187"/>
      <c r="HL134" s="187">
        <f t="shared" si="94"/>
        <v>0</v>
      </c>
      <c r="HM134" s="26"/>
      <c r="HN134" s="187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187"/>
      <c r="IA134" s="187"/>
      <c r="IB134" s="187"/>
      <c r="IC134" s="26"/>
      <c r="ID134" s="26"/>
      <c r="IE134" s="187"/>
      <c r="IF134" s="187"/>
      <c r="IG134" s="26"/>
      <c r="IH134" s="26"/>
      <c r="IJ134" s="187"/>
      <c r="IK134" s="26"/>
    </row>
    <row r="135" spans="1:245" ht="14.25" customHeight="1" hidden="1">
      <c r="A135" s="39" t="s">
        <v>148</v>
      </c>
      <c r="B135" s="153"/>
      <c r="C135" s="153"/>
      <c r="D135" s="153"/>
      <c r="E135" s="23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56"/>
      <c r="U135" s="12"/>
      <c r="V135" s="100"/>
      <c r="W135" s="1"/>
      <c r="X135" s="12"/>
      <c r="Y135" s="12"/>
      <c r="Z135" s="12"/>
      <c r="AA135" s="12"/>
      <c r="AB135" s="100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"/>
      <c r="AV135" s="12"/>
      <c r="AW135" s="12"/>
      <c r="AX135" s="12"/>
      <c r="AY135" s="23"/>
      <c r="AZ135" s="12"/>
      <c r="BA135" s="12"/>
      <c r="BB135" s="12"/>
      <c r="BC135" s="1" t="e">
        <f t="shared" si="89"/>
        <v>#DIV/0!</v>
      </c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23"/>
      <c r="BS135" s="12"/>
      <c r="BT135" s="1"/>
      <c r="BU135" s="1"/>
      <c r="BV135" s="1"/>
      <c r="BW135" s="1"/>
      <c r="BX135" s="1"/>
      <c r="BY135" s="1"/>
      <c r="BZ135" s="1"/>
      <c r="CA135" s="1"/>
      <c r="CB135" s="12"/>
      <c r="CC135" s="1"/>
      <c r="CD135" s="1"/>
      <c r="CE135" s="148"/>
      <c r="CF135" s="23"/>
      <c r="CG135" s="100"/>
      <c r="CH135" s="100"/>
      <c r="CI135" s="8"/>
      <c r="CJ135" s="8"/>
      <c r="CK135" s="8"/>
      <c r="CL135" s="8"/>
      <c r="CM135" s="8"/>
      <c r="CN135" s="8"/>
      <c r="CO135" s="8">
        <v>1</v>
      </c>
      <c r="CP135" s="8">
        <v>1</v>
      </c>
      <c r="CQ135" s="8">
        <v>1</v>
      </c>
      <c r="CR135" s="8">
        <v>1</v>
      </c>
      <c r="CS135" s="8">
        <v>1</v>
      </c>
      <c r="CT135" s="8">
        <v>1</v>
      </c>
      <c r="CU135" s="176">
        <v>80387813.124</v>
      </c>
      <c r="CV135" s="26">
        <f t="shared" si="86"/>
        <v>1</v>
      </c>
      <c r="CW135" s="182">
        <v>1</v>
      </c>
      <c r="CX135" s="182">
        <v>1</v>
      </c>
      <c r="CY135" s="182">
        <f t="shared" si="87"/>
        <v>1</v>
      </c>
      <c r="CZ135" s="187">
        <v>14234519.112</v>
      </c>
      <c r="DA135" s="187">
        <v>0</v>
      </c>
      <c r="DB135" s="187">
        <v>18656440.632</v>
      </c>
      <c r="DC135" s="8">
        <v>0.9999999998927986</v>
      </c>
      <c r="DD135" s="100">
        <v>14234519.112</v>
      </c>
      <c r="DE135" s="100">
        <v>0</v>
      </c>
      <c r="DF135" s="182">
        <v>1</v>
      </c>
      <c r="DG135" s="182">
        <v>1</v>
      </c>
      <c r="DH135" s="182">
        <v>1</v>
      </c>
      <c r="DI135" s="182">
        <v>1</v>
      </c>
      <c r="DJ135" s="182">
        <v>1</v>
      </c>
      <c r="DK135" s="182">
        <v>1</v>
      </c>
      <c r="DL135" s="182">
        <v>1</v>
      </c>
      <c r="DM135" s="8">
        <v>1</v>
      </c>
      <c r="DN135" s="26">
        <f t="shared" si="78"/>
        <v>1</v>
      </c>
      <c r="DO135" s="199">
        <v>167957994.612</v>
      </c>
      <c r="DP135" s="187">
        <f t="shared" si="93"/>
        <v>0</v>
      </c>
      <c r="DQ135" s="238">
        <v>1</v>
      </c>
      <c r="DR135" s="238" t="e">
        <f t="shared" si="79"/>
        <v>#DIV/0!</v>
      </c>
      <c r="DS135" s="223"/>
      <c r="DT135" s="187"/>
      <c r="DU135" s="238" t="e">
        <f t="shared" si="80"/>
        <v>#DIV/0!</v>
      </c>
      <c r="DV135" s="229"/>
      <c r="DW135" s="187">
        <v>0</v>
      </c>
      <c r="DX135" s="238">
        <v>1</v>
      </c>
      <c r="DY135" s="238"/>
      <c r="DZ135" s="238"/>
      <c r="EA135" s="238"/>
      <c r="EB135" s="238"/>
      <c r="EC135" s="238"/>
      <c r="ED135" s="187">
        <v>0</v>
      </c>
      <c r="EE135" s="187">
        <v>0</v>
      </c>
      <c r="EF135" s="238"/>
      <c r="EG135" s="187">
        <v>0</v>
      </c>
      <c r="EH135" s="187">
        <v>20322890.387999997</v>
      </c>
      <c r="EI135" s="187">
        <v>7309053.612</v>
      </c>
      <c r="EJ135" s="238">
        <f t="shared" si="81"/>
        <v>1</v>
      </c>
      <c r="EK135" s="187">
        <v>0</v>
      </c>
      <c r="EL135" s="187">
        <v>5537758.032000001</v>
      </c>
      <c r="EM135" s="26">
        <f t="shared" si="102"/>
        <v>1</v>
      </c>
      <c r="EN135" s="187">
        <v>0</v>
      </c>
      <c r="EO135" s="238">
        <f t="shared" si="82"/>
        <v>1</v>
      </c>
      <c r="EP135" s="187">
        <f t="shared" si="104"/>
        <v>0</v>
      </c>
      <c r="EQ135" s="187">
        <v>231033692.256</v>
      </c>
      <c r="ER135" s="238" t="e">
        <f t="shared" si="99"/>
        <v>#DIV/0!</v>
      </c>
      <c r="ES135" s="238">
        <f t="shared" si="99"/>
        <v>1</v>
      </c>
      <c r="ET135" s="187"/>
      <c r="EU135" s="187">
        <v>8419556.436</v>
      </c>
      <c r="EV135" s="187">
        <v>12083487.264</v>
      </c>
      <c r="EW135" s="238">
        <f t="shared" si="83"/>
        <v>1</v>
      </c>
      <c r="EX135" s="187"/>
      <c r="EY135" s="187">
        <v>22634243.531999998</v>
      </c>
      <c r="EZ135" s="251">
        <f t="shared" si="105"/>
        <v>1</v>
      </c>
      <c r="FA135" s="187"/>
      <c r="FB135" s="187">
        <v>46133153.304</v>
      </c>
      <c r="FC135" s="238">
        <f t="shared" si="103"/>
        <v>1</v>
      </c>
      <c r="FD135" s="187"/>
      <c r="FE135" s="26">
        <v>1</v>
      </c>
      <c r="FF135" s="26"/>
      <c r="FG135" s="26"/>
      <c r="FH135" s="26">
        <f t="shared" si="106"/>
        <v>1</v>
      </c>
      <c r="FI135" s="187"/>
      <c r="FJ135" s="187">
        <v>24555260.34</v>
      </c>
      <c r="FK135" s="26"/>
      <c r="FL135" s="26"/>
      <c r="FM135" s="26"/>
      <c r="FN135" s="26" t="e">
        <f t="shared" si="101"/>
        <v>#DIV/0!</v>
      </c>
      <c r="FO135" s="187"/>
      <c r="FP135" s="187"/>
      <c r="FQ135" s="26" t="e">
        <f t="shared" si="88"/>
        <v>#DIV/0!</v>
      </c>
      <c r="FR135" s="187">
        <f t="shared" si="107"/>
        <v>0</v>
      </c>
      <c r="FS135" s="187"/>
      <c r="FT135" s="238" t="e">
        <f t="shared" si="84"/>
        <v>#DIV/0!</v>
      </c>
      <c r="FU135" s="187">
        <v>0</v>
      </c>
      <c r="FV135" s="187">
        <v>0</v>
      </c>
      <c r="FW135" s="238"/>
      <c r="FX135" s="238"/>
      <c r="FY135" s="26" t="e">
        <f t="shared" si="95"/>
        <v>#DIV/0!</v>
      </c>
      <c r="FZ135" s="187"/>
      <c r="GA135" s="187">
        <v>0</v>
      </c>
      <c r="GB135" s="187"/>
      <c r="GC135" s="26"/>
      <c r="GD135" s="100"/>
      <c r="GE135" s="100"/>
      <c r="GF135" s="26"/>
      <c r="GG135" s="26"/>
      <c r="GH135" s="26"/>
      <c r="GI135" s="26"/>
      <c r="GJ135" s="26"/>
      <c r="GK135" s="26"/>
      <c r="GL135" s="26"/>
      <c r="GM135" s="100"/>
      <c r="GN135" s="100"/>
      <c r="GO135" s="26" t="e">
        <f t="shared" si="85"/>
        <v>#DIV/0!</v>
      </c>
      <c r="GP135" s="100"/>
      <c r="GQ135" s="187"/>
      <c r="GR135" s="26"/>
      <c r="GS135" s="100"/>
      <c r="GT135" s="100"/>
      <c r="GU135" s="26"/>
      <c r="GV135" s="26"/>
      <c r="GW135" s="291"/>
      <c r="GX135" s="26"/>
      <c r="GY135" s="100"/>
      <c r="GZ135" s="291"/>
      <c r="HA135" s="26"/>
      <c r="HB135" s="100"/>
      <c r="HC135" s="26"/>
      <c r="HD135" s="26"/>
      <c r="HE135" s="26"/>
      <c r="HF135" s="26"/>
      <c r="HG135" s="26"/>
      <c r="HH135" s="26"/>
      <c r="HI135" s="26"/>
      <c r="HJ135" s="26" t="e">
        <f t="shared" si="100"/>
        <v>#DIV/0!</v>
      </c>
      <c r="HK135" s="187"/>
      <c r="HL135" s="187">
        <f t="shared" si="94"/>
        <v>0</v>
      </c>
      <c r="HM135" s="26"/>
      <c r="HN135" s="187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187"/>
      <c r="IA135" s="187"/>
      <c r="IB135" s="187"/>
      <c r="IC135" s="26"/>
      <c r="ID135" s="26"/>
      <c r="IE135" s="187"/>
      <c r="IF135" s="187"/>
      <c r="IG135" s="26"/>
      <c r="IH135" s="26"/>
      <c r="IJ135" s="187"/>
      <c r="IK135" s="26"/>
    </row>
    <row r="136" spans="1:245" ht="14.25" customHeight="1" hidden="1">
      <c r="A136" s="39" t="s">
        <v>149</v>
      </c>
      <c r="B136" s="153"/>
      <c r="C136" s="153"/>
      <c r="D136" s="153"/>
      <c r="E136" s="23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56"/>
      <c r="U136" s="12"/>
      <c r="V136" s="100"/>
      <c r="W136" s="1"/>
      <c r="X136" s="12"/>
      <c r="Y136" s="12"/>
      <c r="Z136" s="12"/>
      <c r="AA136" s="12"/>
      <c r="AB136" s="100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"/>
      <c r="AV136" s="12"/>
      <c r="AW136" s="12"/>
      <c r="AX136" s="12"/>
      <c r="AY136" s="23"/>
      <c r="AZ136" s="12"/>
      <c r="BA136" s="12"/>
      <c r="BB136" s="12"/>
      <c r="BC136" s="1" t="e">
        <f t="shared" si="89"/>
        <v>#DIV/0!</v>
      </c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23"/>
      <c r="BS136" s="12"/>
      <c r="BT136" s="1"/>
      <c r="BU136" s="1"/>
      <c r="BV136" s="1"/>
      <c r="BW136" s="1"/>
      <c r="BX136" s="1"/>
      <c r="BY136" s="1"/>
      <c r="BZ136" s="1"/>
      <c r="CA136" s="1"/>
      <c r="CB136" s="12"/>
      <c r="CC136" s="1"/>
      <c r="CD136" s="1"/>
      <c r="CE136" s="148"/>
      <c r="CF136" s="23"/>
      <c r="CG136" s="100"/>
      <c r="CH136" s="100"/>
      <c r="CI136" s="8"/>
      <c r="CJ136" s="8"/>
      <c r="CK136" s="8"/>
      <c r="CL136" s="8"/>
      <c r="CM136" s="8"/>
      <c r="CN136" s="8"/>
      <c r="CO136" s="8">
        <v>1</v>
      </c>
      <c r="CP136" s="8" t="s">
        <v>0</v>
      </c>
      <c r="CQ136" s="8">
        <v>1</v>
      </c>
      <c r="CR136" s="8">
        <v>1</v>
      </c>
      <c r="CS136" s="8">
        <v>1</v>
      </c>
      <c r="CT136" s="8">
        <v>1</v>
      </c>
      <c r="CU136" s="176">
        <v>67800404.62799999</v>
      </c>
      <c r="CV136" s="26">
        <f t="shared" si="86"/>
        <v>1</v>
      </c>
      <c r="CW136" s="182">
        <v>1</v>
      </c>
      <c r="CX136" s="182">
        <v>1</v>
      </c>
      <c r="CY136" s="182">
        <f t="shared" si="87"/>
        <v>1</v>
      </c>
      <c r="CZ136" s="187">
        <v>14538930.792</v>
      </c>
      <c r="DA136" s="187">
        <v>0</v>
      </c>
      <c r="DB136" s="187">
        <v>19187245.776</v>
      </c>
      <c r="DC136" s="8">
        <v>1.000000000208472</v>
      </c>
      <c r="DD136" s="100">
        <v>14538930.792</v>
      </c>
      <c r="DE136" s="100">
        <v>0</v>
      </c>
      <c r="DF136" s="182">
        <v>1</v>
      </c>
      <c r="DG136" s="182">
        <v>1</v>
      </c>
      <c r="DH136" s="182">
        <v>1</v>
      </c>
      <c r="DI136" s="182">
        <v>1</v>
      </c>
      <c r="DJ136" s="182">
        <v>1</v>
      </c>
      <c r="DK136" s="182">
        <v>1</v>
      </c>
      <c r="DL136" s="182">
        <v>1</v>
      </c>
      <c r="DM136" s="8">
        <v>1</v>
      </c>
      <c r="DN136" s="26">
        <f t="shared" si="78"/>
        <v>1</v>
      </c>
      <c r="DO136" s="199">
        <v>172780142.84400004</v>
      </c>
      <c r="DP136" s="187">
        <f t="shared" si="93"/>
        <v>0</v>
      </c>
      <c r="DQ136" s="238">
        <v>1</v>
      </c>
      <c r="DR136" s="238" t="e">
        <f t="shared" si="79"/>
        <v>#DIV/0!</v>
      </c>
      <c r="DS136" s="223"/>
      <c r="DT136" s="187"/>
      <c r="DU136" s="238" t="e">
        <f t="shared" si="80"/>
        <v>#DIV/0!</v>
      </c>
      <c r="DV136" s="229"/>
      <c r="DW136" s="187">
        <v>0</v>
      </c>
      <c r="DX136" s="238">
        <v>1</v>
      </c>
      <c r="DY136" s="238"/>
      <c r="DZ136" s="238"/>
      <c r="EA136" s="238"/>
      <c r="EB136" s="238"/>
      <c r="EC136" s="238"/>
      <c r="ED136" s="187">
        <v>0</v>
      </c>
      <c r="EE136" s="187">
        <v>0</v>
      </c>
      <c r="EF136" s="238"/>
      <c r="EG136" s="187">
        <v>0</v>
      </c>
      <c r="EH136" s="187">
        <v>20919177.84</v>
      </c>
      <c r="EI136" s="187">
        <v>7691869.319999999</v>
      </c>
      <c r="EJ136" s="238">
        <f t="shared" si="81"/>
        <v>1</v>
      </c>
      <c r="EK136" s="187">
        <v>0</v>
      </c>
      <c r="EL136" s="187">
        <v>5255424.42</v>
      </c>
      <c r="EM136" s="26">
        <f t="shared" si="102"/>
        <v>1</v>
      </c>
      <c r="EN136" s="187">
        <v>0</v>
      </c>
      <c r="EO136" s="238">
        <f t="shared" si="82"/>
        <v>1</v>
      </c>
      <c r="EP136" s="187">
        <f t="shared" si="104"/>
        <v>0</v>
      </c>
      <c r="EQ136" s="187">
        <v>237711092.38799992</v>
      </c>
      <c r="ER136" s="238" t="e">
        <f t="shared" si="99"/>
        <v>#DIV/0!</v>
      </c>
      <c r="ES136" s="238">
        <f t="shared" si="99"/>
        <v>1</v>
      </c>
      <c r="ET136" s="187"/>
      <c r="EU136" s="187">
        <v>8544842.855999999</v>
      </c>
      <c r="EV136" s="187">
        <v>12471485.376</v>
      </c>
      <c r="EW136" s="238">
        <f t="shared" si="83"/>
        <v>1</v>
      </c>
      <c r="EX136" s="187"/>
      <c r="EY136" s="187">
        <v>23137948.595999997</v>
      </c>
      <c r="EZ136" s="251">
        <f t="shared" si="105"/>
        <v>1</v>
      </c>
      <c r="FA136" s="187"/>
      <c r="FB136" s="187">
        <v>47338407.708000004</v>
      </c>
      <c r="FC136" s="238">
        <f t="shared" si="103"/>
        <v>1</v>
      </c>
      <c r="FD136" s="187"/>
      <c r="FE136" s="26">
        <v>1</v>
      </c>
      <c r="FF136" s="26"/>
      <c r="FG136" s="26"/>
      <c r="FH136" s="26">
        <f t="shared" si="106"/>
        <v>1</v>
      </c>
      <c r="FI136" s="187"/>
      <c r="FJ136" s="187">
        <v>25445027.064</v>
      </c>
      <c r="FK136" s="26"/>
      <c r="FL136" s="26"/>
      <c r="FM136" s="26"/>
      <c r="FN136" s="26" t="e">
        <f t="shared" si="101"/>
        <v>#DIV/0!</v>
      </c>
      <c r="FO136" s="187"/>
      <c r="FP136" s="187"/>
      <c r="FQ136" s="26" t="e">
        <f t="shared" si="88"/>
        <v>#DIV/0!</v>
      </c>
      <c r="FR136" s="187">
        <f t="shared" si="107"/>
        <v>0</v>
      </c>
      <c r="FS136" s="187"/>
      <c r="FT136" s="238" t="e">
        <f t="shared" si="84"/>
        <v>#DIV/0!</v>
      </c>
      <c r="FU136" s="187">
        <v>0</v>
      </c>
      <c r="FV136" s="187">
        <v>0</v>
      </c>
      <c r="FW136" s="238"/>
      <c r="FX136" s="238"/>
      <c r="FY136" s="26" t="e">
        <f t="shared" si="95"/>
        <v>#DIV/0!</v>
      </c>
      <c r="FZ136" s="187"/>
      <c r="GA136" s="187">
        <v>0</v>
      </c>
      <c r="GB136" s="187"/>
      <c r="GC136" s="26"/>
      <c r="GD136" s="100"/>
      <c r="GE136" s="100"/>
      <c r="GF136" s="26"/>
      <c r="GG136" s="26"/>
      <c r="GH136" s="26"/>
      <c r="GI136" s="26"/>
      <c r="GJ136" s="26"/>
      <c r="GK136" s="26"/>
      <c r="GL136" s="26"/>
      <c r="GM136" s="100"/>
      <c r="GN136" s="100"/>
      <c r="GO136" s="26" t="e">
        <f t="shared" si="85"/>
        <v>#DIV/0!</v>
      </c>
      <c r="GP136" s="100"/>
      <c r="GQ136" s="187"/>
      <c r="GR136" s="26"/>
      <c r="GS136" s="100"/>
      <c r="GT136" s="100"/>
      <c r="GU136" s="26"/>
      <c r="GV136" s="26"/>
      <c r="GW136" s="291"/>
      <c r="GX136" s="26"/>
      <c r="GY136" s="100"/>
      <c r="GZ136" s="291"/>
      <c r="HA136" s="26"/>
      <c r="HB136" s="100"/>
      <c r="HC136" s="26"/>
      <c r="HD136" s="26"/>
      <c r="HE136" s="26"/>
      <c r="HF136" s="26"/>
      <c r="HG136" s="26"/>
      <c r="HH136" s="26"/>
      <c r="HI136" s="26"/>
      <c r="HJ136" s="26" t="e">
        <f t="shared" si="100"/>
        <v>#DIV/0!</v>
      </c>
      <c r="HK136" s="187"/>
      <c r="HL136" s="187">
        <f t="shared" si="94"/>
        <v>0</v>
      </c>
      <c r="HM136" s="26"/>
      <c r="HN136" s="187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187"/>
      <c r="IA136" s="187"/>
      <c r="IB136" s="187"/>
      <c r="IC136" s="26"/>
      <c r="ID136" s="26"/>
      <c r="IE136" s="187"/>
      <c r="IF136" s="187"/>
      <c r="IG136" s="26"/>
      <c r="IH136" s="26"/>
      <c r="IJ136" s="187"/>
      <c r="IK136" s="26"/>
    </row>
    <row r="137" spans="1:245" ht="14.25" customHeight="1" hidden="1">
      <c r="A137" s="39" t="s">
        <v>151</v>
      </c>
      <c r="B137" s="153"/>
      <c r="C137" s="153"/>
      <c r="D137" s="153"/>
      <c r="E137" s="23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56"/>
      <c r="U137" s="12"/>
      <c r="V137" s="100"/>
      <c r="W137" s="1"/>
      <c r="X137" s="12"/>
      <c r="Y137" s="12"/>
      <c r="Z137" s="12"/>
      <c r="AA137" s="12"/>
      <c r="AB137" s="100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"/>
      <c r="AV137" s="12"/>
      <c r="AW137" s="12"/>
      <c r="AX137" s="12"/>
      <c r="AY137" s="23"/>
      <c r="AZ137" s="12"/>
      <c r="BA137" s="12"/>
      <c r="BB137" s="12"/>
      <c r="BC137" s="1" t="e">
        <f t="shared" si="89"/>
        <v>#DIV/0!</v>
      </c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23"/>
      <c r="BS137" s="12"/>
      <c r="BT137" s="1"/>
      <c r="BU137" s="1"/>
      <c r="BV137" s="1"/>
      <c r="BW137" s="1"/>
      <c r="BX137" s="1"/>
      <c r="BY137" s="1"/>
      <c r="BZ137" s="1"/>
      <c r="CA137" s="1"/>
      <c r="CB137" s="12"/>
      <c r="CC137" s="1"/>
      <c r="CD137" s="1"/>
      <c r="CE137" s="148"/>
      <c r="CF137" s="23"/>
      <c r="CG137" s="100"/>
      <c r="CH137" s="100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>
        <v>1</v>
      </c>
      <c r="CU137" s="176">
        <v>5584400.292</v>
      </c>
      <c r="CV137" s="26">
        <f t="shared" si="86"/>
        <v>1</v>
      </c>
      <c r="CW137" s="182">
        <v>1</v>
      </c>
      <c r="CX137" s="182">
        <v>1</v>
      </c>
      <c r="CY137" s="182">
        <f t="shared" si="87"/>
        <v>1</v>
      </c>
      <c r="CZ137" s="187">
        <v>2708575.428</v>
      </c>
      <c r="DA137" s="187">
        <v>0</v>
      </c>
      <c r="DB137" s="187">
        <v>4262078.723999999</v>
      </c>
      <c r="DC137" s="8">
        <v>0.9999999990614908</v>
      </c>
      <c r="DD137" s="100">
        <v>2708575.428</v>
      </c>
      <c r="DE137" s="100">
        <v>0</v>
      </c>
      <c r="DF137" s="182">
        <v>1</v>
      </c>
      <c r="DG137" s="182">
        <v>1</v>
      </c>
      <c r="DH137" s="182">
        <v>1</v>
      </c>
      <c r="DI137" s="182">
        <v>1</v>
      </c>
      <c r="DJ137" s="182">
        <v>1</v>
      </c>
      <c r="DK137" s="182">
        <v>1</v>
      </c>
      <c r="DL137" s="182">
        <v>1</v>
      </c>
      <c r="DM137" s="8">
        <v>1</v>
      </c>
      <c r="DN137" s="26">
        <f t="shared" si="78"/>
        <v>1</v>
      </c>
      <c r="DO137" s="199">
        <v>61506523.728</v>
      </c>
      <c r="DP137" s="187">
        <f t="shared" si="93"/>
        <v>0</v>
      </c>
      <c r="DQ137" s="238">
        <v>1</v>
      </c>
      <c r="DR137" s="238" t="e">
        <f t="shared" si="79"/>
        <v>#DIV/0!</v>
      </c>
      <c r="DS137" s="223"/>
      <c r="DT137" s="187"/>
      <c r="DU137" s="238" t="e">
        <f t="shared" si="80"/>
        <v>#DIV/0!</v>
      </c>
      <c r="DV137" s="229"/>
      <c r="DW137" s="187">
        <v>0</v>
      </c>
      <c r="DX137" s="238">
        <v>1</v>
      </c>
      <c r="DY137" s="238"/>
      <c r="DZ137" s="238"/>
      <c r="EA137" s="238"/>
      <c r="EB137" s="238"/>
      <c r="EC137" s="238"/>
      <c r="ED137" s="187">
        <v>0</v>
      </c>
      <c r="EE137" s="187">
        <v>0</v>
      </c>
      <c r="EF137" s="238"/>
      <c r="EG137" s="187">
        <v>0</v>
      </c>
      <c r="EH137" s="187">
        <v>8425618.523999998</v>
      </c>
      <c r="EI137" s="187">
        <v>5399594.567999999</v>
      </c>
      <c r="EJ137" s="238">
        <f t="shared" si="81"/>
        <v>1</v>
      </c>
      <c r="EK137" s="187">
        <v>0</v>
      </c>
      <c r="EL137" s="187">
        <v>2681180.724</v>
      </c>
      <c r="EM137" s="26">
        <f t="shared" si="102"/>
        <v>1</v>
      </c>
      <c r="EN137" s="187">
        <v>0</v>
      </c>
      <c r="EO137" s="238">
        <f t="shared" si="82"/>
        <v>1</v>
      </c>
      <c r="EP137" s="187">
        <f t="shared" si="104"/>
        <v>0</v>
      </c>
      <c r="EQ137" s="187">
        <v>121382901.59999998</v>
      </c>
      <c r="ER137" s="238" t="e">
        <f t="shared" si="99"/>
        <v>#DIV/0!</v>
      </c>
      <c r="ES137" s="238">
        <f t="shared" si="99"/>
        <v>1</v>
      </c>
      <c r="ET137" s="187"/>
      <c r="EU137" s="187">
        <v>2356220.292</v>
      </c>
      <c r="EV137" s="187">
        <v>7725127.619999999</v>
      </c>
      <c r="EW137" s="238">
        <f t="shared" si="83"/>
        <v>1</v>
      </c>
      <c r="EX137" s="187"/>
      <c r="EY137" s="187">
        <v>14654761.512</v>
      </c>
      <c r="EZ137" s="251">
        <f t="shared" si="105"/>
        <v>1</v>
      </c>
      <c r="FA137" s="187"/>
      <c r="FB137" s="187">
        <v>25482072.42</v>
      </c>
      <c r="FC137" s="238">
        <f t="shared" si="103"/>
        <v>1</v>
      </c>
      <c r="FD137" s="187"/>
      <c r="FE137" s="26">
        <v>1</v>
      </c>
      <c r="FF137" s="26"/>
      <c r="FG137" s="26"/>
      <c r="FH137" s="26">
        <f t="shared" si="106"/>
        <v>1</v>
      </c>
      <c r="FI137" s="187"/>
      <c r="FJ137" s="187">
        <v>23771978.495999996</v>
      </c>
      <c r="FK137" s="26"/>
      <c r="FL137" s="26"/>
      <c r="FM137" s="26"/>
      <c r="FN137" s="26" t="e">
        <f t="shared" si="101"/>
        <v>#DIV/0!</v>
      </c>
      <c r="FO137" s="187"/>
      <c r="FP137" s="187"/>
      <c r="FQ137" s="26" t="e">
        <f t="shared" si="88"/>
        <v>#DIV/0!</v>
      </c>
      <c r="FR137" s="187">
        <f t="shared" si="107"/>
        <v>0</v>
      </c>
      <c r="FS137" s="187"/>
      <c r="FT137" s="238" t="e">
        <f t="shared" si="84"/>
        <v>#DIV/0!</v>
      </c>
      <c r="FU137" s="187">
        <v>0</v>
      </c>
      <c r="FV137" s="187">
        <v>0</v>
      </c>
      <c r="FW137" s="238"/>
      <c r="FX137" s="238"/>
      <c r="FY137" s="26" t="e">
        <f t="shared" si="95"/>
        <v>#DIV/0!</v>
      </c>
      <c r="FZ137" s="187"/>
      <c r="GA137" s="187">
        <v>0</v>
      </c>
      <c r="GB137" s="187"/>
      <c r="GC137" s="26"/>
      <c r="GD137" s="100"/>
      <c r="GE137" s="100"/>
      <c r="GF137" s="26"/>
      <c r="GG137" s="26"/>
      <c r="GH137" s="26"/>
      <c r="GI137" s="26"/>
      <c r="GJ137" s="26"/>
      <c r="GK137" s="26"/>
      <c r="GL137" s="26"/>
      <c r="GM137" s="100"/>
      <c r="GN137" s="100"/>
      <c r="GO137" s="26" t="e">
        <f t="shared" si="85"/>
        <v>#DIV/0!</v>
      </c>
      <c r="GP137" s="100"/>
      <c r="GQ137" s="187"/>
      <c r="GR137" s="26"/>
      <c r="GS137" s="100"/>
      <c r="GT137" s="100"/>
      <c r="GU137" s="26"/>
      <c r="GV137" s="26"/>
      <c r="GW137" s="291"/>
      <c r="GX137" s="26"/>
      <c r="GY137" s="100"/>
      <c r="GZ137" s="291"/>
      <c r="HA137" s="26"/>
      <c r="HB137" s="100"/>
      <c r="HC137" s="26"/>
      <c r="HD137" s="26"/>
      <c r="HE137" s="26"/>
      <c r="HF137" s="26"/>
      <c r="HG137" s="26"/>
      <c r="HH137" s="26"/>
      <c r="HI137" s="26"/>
      <c r="HJ137" s="26" t="e">
        <f t="shared" si="100"/>
        <v>#DIV/0!</v>
      </c>
      <c r="HK137" s="187"/>
      <c r="HL137" s="187">
        <f t="shared" si="94"/>
        <v>0</v>
      </c>
      <c r="HM137" s="26"/>
      <c r="HN137" s="187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187"/>
      <c r="IA137" s="187"/>
      <c r="IB137" s="187"/>
      <c r="IC137" s="26"/>
      <c r="ID137" s="26"/>
      <c r="IE137" s="187"/>
      <c r="IF137" s="187"/>
      <c r="IG137" s="26"/>
      <c r="IH137" s="26"/>
      <c r="IJ137" s="187"/>
      <c r="IK137" s="26"/>
    </row>
    <row r="138" spans="1:245" ht="14.25" customHeight="1" hidden="1">
      <c r="A138" s="39" t="s">
        <v>152</v>
      </c>
      <c r="B138" s="153"/>
      <c r="C138" s="153"/>
      <c r="D138" s="153"/>
      <c r="E138" s="23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56"/>
      <c r="U138" s="12"/>
      <c r="V138" s="100"/>
      <c r="W138" s="1"/>
      <c r="X138" s="12"/>
      <c r="Y138" s="12"/>
      <c r="Z138" s="12"/>
      <c r="AA138" s="12"/>
      <c r="AB138" s="100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"/>
      <c r="AV138" s="12"/>
      <c r="AW138" s="12"/>
      <c r="AX138" s="12"/>
      <c r="AY138" s="23"/>
      <c r="AZ138" s="12"/>
      <c r="BA138" s="12"/>
      <c r="BB138" s="12"/>
      <c r="BC138" s="1" t="e">
        <f t="shared" si="89"/>
        <v>#DIV/0!</v>
      </c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23"/>
      <c r="BS138" s="12"/>
      <c r="BT138" s="1"/>
      <c r="BU138" s="1"/>
      <c r="BV138" s="1"/>
      <c r="BW138" s="1"/>
      <c r="BX138" s="1"/>
      <c r="BY138" s="1"/>
      <c r="BZ138" s="1"/>
      <c r="CA138" s="1"/>
      <c r="CB138" s="12"/>
      <c r="CC138" s="1"/>
      <c r="CD138" s="1"/>
      <c r="CE138" s="148"/>
      <c r="CF138" s="23"/>
      <c r="CG138" s="100"/>
      <c r="CH138" s="100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>
        <v>1</v>
      </c>
      <c r="CU138" s="176">
        <v>1831889.964</v>
      </c>
      <c r="CV138" s="26">
        <f t="shared" si="86"/>
        <v>1</v>
      </c>
      <c r="CW138" s="182">
        <v>1</v>
      </c>
      <c r="CX138" s="182">
        <v>1</v>
      </c>
      <c r="CY138" s="182">
        <f t="shared" si="87"/>
        <v>1</v>
      </c>
      <c r="CZ138" s="187">
        <v>195683.1</v>
      </c>
      <c r="DA138" s="187">
        <v>0</v>
      </c>
      <c r="DB138" s="187">
        <v>140908.044</v>
      </c>
      <c r="DC138" s="8">
        <v>0.9999999716126924</v>
      </c>
      <c r="DD138" s="100">
        <v>195683.1</v>
      </c>
      <c r="DE138" s="100">
        <v>0</v>
      </c>
      <c r="DF138" s="182">
        <v>1</v>
      </c>
      <c r="DG138" s="182">
        <v>1</v>
      </c>
      <c r="DH138" s="182">
        <v>1</v>
      </c>
      <c r="DI138" s="182">
        <v>1</v>
      </c>
      <c r="DJ138" s="182">
        <v>1</v>
      </c>
      <c r="DK138" s="182">
        <v>1</v>
      </c>
      <c r="DL138" s="182">
        <v>1</v>
      </c>
      <c r="DM138" s="8">
        <v>1</v>
      </c>
      <c r="DN138" s="26">
        <f t="shared" si="78"/>
        <v>1</v>
      </c>
      <c r="DO138" s="199">
        <v>2110447.98</v>
      </c>
      <c r="DP138" s="187">
        <f t="shared" si="93"/>
        <v>0</v>
      </c>
      <c r="DQ138" s="238">
        <v>1</v>
      </c>
      <c r="DR138" s="238" t="e">
        <f t="shared" si="79"/>
        <v>#DIV/0!</v>
      </c>
      <c r="DS138" s="223"/>
      <c r="DT138" s="187"/>
      <c r="DU138" s="238" t="e">
        <f t="shared" si="80"/>
        <v>#DIV/0!</v>
      </c>
      <c r="DV138" s="229"/>
      <c r="DW138" s="187">
        <v>0</v>
      </c>
      <c r="DX138" s="238">
        <v>1</v>
      </c>
      <c r="DY138" s="238"/>
      <c r="DZ138" s="238"/>
      <c r="EA138" s="238"/>
      <c r="EB138" s="238"/>
      <c r="EC138" s="238"/>
      <c r="ED138" s="187">
        <v>0</v>
      </c>
      <c r="EE138" s="187">
        <v>0</v>
      </c>
      <c r="EF138" s="238"/>
      <c r="EG138" s="187">
        <v>0</v>
      </c>
      <c r="EH138" s="187">
        <v>731683.488</v>
      </c>
      <c r="EI138" s="187">
        <v>580289.88</v>
      </c>
      <c r="EJ138" s="238">
        <f t="shared" si="81"/>
        <v>1</v>
      </c>
      <c r="EK138" s="187">
        <v>0</v>
      </c>
      <c r="EL138" s="187">
        <v>527861.328</v>
      </c>
      <c r="EM138" s="26">
        <f t="shared" si="102"/>
        <v>1</v>
      </c>
      <c r="EN138" s="187">
        <v>0</v>
      </c>
      <c r="EO138" s="238">
        <f t="shared" si="82"/>
        <v>1</v>
      </c>
      <c r="EP138" s="187">
        <f t="shared" si="104"/>
        <v>0</v>
      </c>
      <c r="EQ138" s="187">
        <v>5840398.98</v>
      </c>
      <c r="ER138" s="238" t="e">
        <f t="shared" si="99"/>
        <v>#DIV/0!</v>
      </c>
      <c r="ES138" s="238">
        <f t="shared" si="99"/>
        <v>1</v>
      </c>
      <c r="ET138" s="187"/>
      <c r="EU138" s="187">
        <v>515105.89199999993</v>
      </c>
      <c r="EV138" s="187">
        <v>480874.512</v>
      </c>
      <c r="EW138" s="238">
        <f t="shared" si="83"/>
        <v>1</v>
      </c>
      <c r="EX138" s="187"/>
      <c r="EY138" s="187">
        <v>938197.4519999999</v>
      </c>
      <c r="EZ138" s="251">
        <f t="shared" si="105"/>
        <v>1</v>
      </c>
      <c r="FA138" s="187"/>
      <c r="FB138" s="187">
        <v>1170373.836</v>
      </c>
      <c r="FC138" s="238">
        <f t="shared" si="103"/>
        <v>1</v>
      </c>
      <c r="FD138" s="187"/>
      <c r="FE138" s="26" t="s">
        <v>0</v>
      </c>
      <c r="FF138" s="26"/>
      <c r="FG138" s="26"/>
      <c r="FH138" s="26">
        <f t="shared" si="106"/>
        <v>1</v>
      </c>
      <c r="FI138" s="187"/>
      <c r="FJ138" s="187">
        <v>621612.6479999999</v>
      </c>
      <c r="FK138" s="26"/>
      <c r="FL138" s="26"/>
      <c r="FM138" s="26"/>
      <c r="FN138" s="26" t="e">
        <f t="shared" si="101"/>
        <v>#DIV/0!</v>
      </c>
      <c r="FO138" s="187"/>
      <c r="FP138" s="187"/>
      <c r="FQ138" s="26" t="e">
        <f t="shared" si="88"/>
        <v>#DIV/0!</v>
      </c>
      <c r="FR138" s="187">
        <f t="shared" si="107"/>
        <v>0</v>
      </c>
      <c r="FS138" s="187"/>
      <c r="FT138" s="238" t="e">
        <f t="shared" si="84"/>
        <v>#DIV/0!</v>
      </c>
      <c r="FU138" s="187">
        <v>0</v>
      </c>
      <c r="FV138" s="187">
        <v>0</v>
      </c>
      <c r="FW138" s="238"/>
      <c r="FX138" s="238"/>
      <c r="FY138" s="26" t="e">
        <f t="shared" si="95"/>
        <v>#DIV/0!</v>
      </c>
      <c r="FZ138" s="187"/>
      <c r="GA138" s="187">
        <v>0</v>
      </c>
      <c r="GB138" s="187"/>
      <c r="GC138" s="26"/>
      <c r="GD138" s="100"/>
      <c r="GE138" s="100"/>
      <c r="GF138" s="26"/>
      <c r="GG138" s="26"/>
      <c r="GH138" s="26"/>
      <c r="GI138" s="26"/>
      <c r="GJ138" s="26"/>
      <c r="GK138" s="26"/>
      <c r="GL138" s="26"/>
      <c r="GM138" s="100"/>
      <c r="GN138" s="100"/>
      <c r="GO138" s="26" t="e">
        <f t="shared" si="85"/>
        <v>#DIV/0!</v>
      </c>
      <c r="GP138" s="100"/>
      <c r="GQ138" s="187"/>
      <c r="GR138" s="26"/>
      <c r="GS138" s="100"/>
      <c r="GT138" s="100"/>
      <c r="GU138" s="26"/>
      <c r="GV138" s="26"/>
      <c r="GW138" s="291"/>
      <c r="GX138" s="26"/>
      <c r="GY138" s="100"/>
      <c r="GZ138" s="291"/>
      <c r="HA138" s="26"/>
      <c r="HB138" s="100"/>
      <c r="HC138" s="26"/>
      <c r="HD138" s="26"/>
      <c r="HE138" s="26"/>
      <c r="HF138" s="26"/>
      <c r="HG138" s="26"/>
      <c r="HH138" s="26"/>
      <c r="HI138" s="26"/>
      <c r="HJ138" s="26" t="e">
        <f t="shared" si="100"/>
        <v>#DIV/0!</v>
      </c>
      <c r="HK138" s="187"/>
      <c r="HL138" s="187">
        <f t="shared" si="94"/>
        <v>0</v>
      </c>
      <c r="HM138" s="26"/>
      <c r="HN138" s="187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187"/>
      <c r="IA138" s="187"/>
      <c r="IB138" s="187"/>
      <c r="IC138" s="26"/>
      <c r="ID138" s="26"/>
      <c r="IE138" s="187"/>
      <c r="IF138" s="187"/>
      <c r="IG138" s="26"/>
      <c r="IH138" s="26"/>
      <c r="IJ138" s="187"/>
      <c r="IK138" s="26"/>
    </row>
    <row r="139" spans="1:245" ht="14.25" customHeight="1" hidden="1">
      <c r="A139" s="39" t="s">
        <v>153</v>
      </c>
      <c r="B139" s="153"/>
      <c r="C139" s="153"/>
      <c r="D139" s="153"/>
      <c r="E139" s="23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56"/>
      <c r="U139" s="12"/>
      <c r="V139" s="100"/>
      <c r="W139" s="1"/>
      <c r="X139" s="12"/>
      <c r="Y139" s="12"/>
      <c r="Z139" s="12"/>
      <c r="AA139" s="12"/>
      <c r="AB139" s="100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"/>
      <c r="AV139" s="12"/>
      <c r="AW139" s="12"/>
      <c r="AX139" s="12"/>
      <c r="AY139" s="23"/>
      <c r="AZ139" s="12"/>
      <c r="BA139" s="12"/>
      <c r="BB139" s="12"/>
      <c r="BC139" s="1" t="e">
        <f t="shared" si="89"/>
        <v>#DIV/0!</v>
      </c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23"/>
      <c r="BS139" s="12"/>
      <c r="BT139" s="1"/>
      <c r="BU139" s="1"/>
      <c r="BV139" s="1"/>
      <c r="BW139" s="1"/>
      <c r="BX139" s="1"/>
      <c r="BY139" s="1"/>
      <c r="BZ139" s="1"/>
      <c r="CA139" s="1"/>
      <c r="CB139" s="12"/>
      <c r="CC139" s="1"/>
      <c r="CD139" s="1"/>
      <c r="CE139" s="148"/>
      <c r="CF139" s="23"/>
      <c r="CG139" s="100"/>
      <c r="CH139" s="100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>
        <v>1</v>
      </c>
      <c r="CU139" s="176">
        <v>2001638.148</v>
      </c>
      <c r="CV139" s="26">
        <f t="shared" si="86"/>
        <v>1</v>
      </c>
      <c r="CW139" s="182">
        <v>1</v>
      </c>
      <c r="CX139" s="182">
        <v>1</v>
      </c>
      <c r="CY139" s="182">
        <f t="shared" si="87"/>
        <v>1</v>
      </c>
      <c r="CZ139" s="187">
        <v>463967.472</v>
      </c>
      <c r="DA139" s="187">
        <v>0</v>
      </c>
      <c r="DB139" s="187">
        <v>396650.712</v>
      </c>
      <c r="DC139" s="8">
        <v>0.9999999949577802</v>
      </c>
      <c r="DD139" s="100">
        <v>463967.472</v>
      </c>
      <c r="DE139" s="100">
        <v>0</v>
      </c>
      <c r="DF139" s="182">
        <v>1</v>
      </c>
      <c r="DG139" s="182">
        <v>1</v>
      </c>
      <c r="DH139" s="182">
        <v>1</v>
      </c>
      <c r="DI139" s="182">
        <v>1</v>
      </c>
      <c r="DJ139" s="182">
        <v>1</v>
      </c>
      <c r="DK139" s="182">
        <v>1</v>
      </c>
      <c r="DL139" s="182">
        <v>1</v>
      </c>
      <c r="DM139" s="8">
        <v>1</v>
      </c>
      <c r="DN139" s="26">
        <f aca="true" t="shared" si="108" ref="DN139:DN211">(DO139-DP139)/DO139</f>
        <v>1</v>
      </c>
      <c r="DO139" s="199">
        <v>3803777.7119999994</v>
      </c>
      <c r="DP139" s="187">
        <f t="shared" si="93"/>
        <v>0</v>
      </c>
      <c r="DQ139" s="238">
        <v>1</v>
      </c>
      <c r="DR139" s="238" t="e">
        <f aca="true" t="shared" si="109" ref="DR139:DR211">(DS139-DT139)/DS139</f>
        <v>#DIV/0!</v>
      </c>
      <c r="DS139" s="223"/>
      <c r="DT139" s="187"/>
      <c r="DU139" s="238" t="e">
        <f aca="true" t="shared" si="110" ref="DU139:DU211">(DV139-DW139)/DV139</f>
        <v>#DIV/0!</v>
      </c>
      <c r="DV139" s="229"/>
      <c r="DW139" s="187">
        <v>439569.544</v>
      </c>
      <c r="DX139" s="238" t="s">
        <v>0</v>
      </c>
      <c r="DY139" s="238"/>
      <c r="DZ139" s="238"/>
      <c r="EA139" s="238"/>
      <c r="EB139" s="238"/>
      <c r="EC139" s="238"/>
      <c r="ED139" s="187"/>
      <c r="EE139" s="187"/>
      <c r="EF139" s="238"/>
      <c r="EG139" s="187"/>
      <c r="EH139" s="187">
        <v>0</v>
      </c>
      <c r="EI139" s="187"/>
      <c r="EJ139" s="238"/>
      <c r="EK139" s="187"/>
      <c r="EL139" s="187">
        <v>0</v>
      </c>
      <c r="EM139" s="26"/>
      <c r="EN139" s="187"/>
      <c r="EO139" s="238">
        <f aca="true" t="shared" si="111" ref="EO139:EO211">(EQ139-EP139)/EQ139</f>
        <v>0.6862453322761667</v>
      </c>
      <c r="EP139" s="187">
        <f t="shared" si="104"/>
        <v>439569.544</v>
      </c>
      <c r="EQ139" s="187">
        <v>1400997.624</v>
      </c>
      <c r="ER139" s="238" t="e">
        <f t="shared" si="99"/>
        <v>#DIV/0!</v>
      </c>
      <c r="ES139" s="238" t="e">
        <f t="shared" si="99"/>
        <v>#DIV/0!</v>
      </c>
      <c r="ET139" s="187"/>
      <c r="EU139" s="187">
        <v>0</v>
      </c>
      <c r="EV139" s="187">
        <v>0</v>
      </c>
      <c r="EW139" s="238"/>
      <c r="EX139" s="187"/>
      <c r="EY139" s="187">
        <v>0</v>
      </c>
      <c r="EZ139" s="251" t="e">
        <f t="shared" si="105"/>
        <v>#DIV/0!</v>
      </c>
      <c r="FA139" s="187"/>
      <c r="FB139" s="187">
        <v>0</v>
      </c>
      <c r="FC139" s="238"/>
      <c r="FD139" s="187"/>
      <c r="FE139" s="26">
        <v>1</v>
      </c>
      <c r="FF139" s="26"/>
      <c r="FG139" s="26"/>
      <c r="FH139" s="26" t="e">
        <f t="shared" si="106"/>
        <v>#DIV/0!</v>
      </c>
      <c r="FI139" s="187"/>
      <c r="FJ139" s="187">
        <v>0</v>
      </c>
      <c r="FK139" s="26"/>
      <c r="FL139" s="26"/>
      <c r="FM139" s="26"/>
      <c r="FN139" s="26" t="e">
        <f t="shared" si="101"/>
        <v>#DIV/0!</v>
      </c>
      <c r="FO139" s="187"/>
      <c r="FP139" s="187"/>
      <c r="FQ139" s="26" t="e">
        <f t="shared" si="88"/>
        <v>#DIV/0!</v>
      </c>
      <c r="FR139" s="187">
        <f t="shared" si="107"/>
        <v>0</v>
      </c>
      <c r="FS139" s="187"/>
      <c r="FT139" s="238" t="e">
        <f aca="true" t="shared" si="112" ref="FT139:FT201">(FV139-FU139)/FV139</f>
        <v>#DIV/0!</v>
      </c>
      <c r="FU139" s="187">
        <v>0</v>
      </c>
      <c r="FV139" s="187">
        <v>0</v>
      </c>
      <c r="FW139" s="238"/>
      <c r="FX139" s="238"/>
      <c r="FY139" s="26" t="e">
        <f t="shared" si="95"/>
        <v>#DIV/0!</v>
      </c>
      <c r="FZ139" s="187"/>
      <c r="GA139" s="187">
        <v>0</v>
      </c>
      <c r="GB139" s="187"/>
      <c r="GC139" s="26"/>
      <c r="GD139" s="100"/>
      <c r="GE139" s="100"/>
      <c r="GF139" s="26"/>
      <c r="GG139" s="26"/>
      <c r="GH139" s="26"/>
      <c r="GI139" s="26"/>
      <c r="GJ139" s="26"/>
      <c r="GK139" s="26"/>
      <c r="GL139" s="26"/>
      <c r="GM139" s="100"/>
      <c r="GN139" s="100"/>
      <c r="GO139" s="26" t="e">
        <f aca="true" t="shared" si="113" ref="GO139:GO201">(GP139-GQ139)/GP139</f>
        <v>#DIV/0!</v>
      </c>
      <c r="GP139" s="100"/>
      <c r="GQ139" s="187"/>
      <c r="GR139" s="26"/>
      <c r="GS139" s="100"/>
      <c r="GT139" s="100"/>
      <c r="GU139" s="26"/>
      <c r="GV139" s="26"/>
      <c r="GW139" s="291"/>
      <c r="GX139" s="26"/>
      <c r="GY139" s="100"/>
      <c r="GZ139" s="291"/>
      <c r="HA139" s="26"/>
      <c r="HB139" s="100"/>
      <c r="HC139" s="26"/>
      <c r="HD139" s="26"/>
      <c r="HE139" s="26"/>
      <c r="HF139" s="26"/>
      <c r="HG139" s="26"/>
      <c r="HH139" s="26"/>
      <c r="HI139" s="26"/>
      <c r="HJ139" s="26" t="e">
        <f t="shared" si="100"/>
        <v>#DIV/0!</v>
      </c>
      <c r="HK139" s="187"/>
      <c r="HL139" s="187">
        <f t="shared" si="94"/>
        <v>0</v>
      </c>
      <c r="HM139" s="26"/>
      <c r="HN139" s="187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187"/>
      <c r="IA139" s="187"/>
      <c r="IB139" s="187"/>
      <c r="IC139" s="26"/>
      <c r="ID139" s="26"/>
      <c r="IE139" s="187"/>
      <c r="IF139" s="187"/>
      <c r="IG139" s="26"/>
      <c r="IH139" s="26"/>
      <c r="IJ139" s="187"/>
      <c r="IK139" s="26"/>
    </row>
    <row r="140" spans="1:245" ht="14.25" customHeight="1" hidden="1">
      <c r="A140" s="39" t="s">
        <v>154</v>
      </c>
      <c r="B140" s="153"/>
      <c r="C140" s="153"/>
      <c r="D140" s="153"/>
      <c r="E140" s="23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56"/>
      <c r="U140" s="12"/>
      <c r="V140" s="100"/>
      <c r="W140" s="1"/>
      <c r="X140" s="12"/>
      <c r="Y140" s="12"/>
      <c r="Z140" s="12"/>
      <c r="AA140" s="12"/>
      <c r="AB140" s="100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"/>
      <c r="AV140" s="12"/>
      <c r="AW140" s="12"/>
      <c r="AX140" s="12"/>
      <c r="AY140" s="23"/>
      <c r="AZ140" s="12"/>
      <c r="BA140" s="12"/>
      <c r="BB140" s="12"/>
      <c r="BC140" s="1" t="e">
        <f t="shared" si="89"/>
        <v>#DIV/0!</v>
      </c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23"/>
      <c r="BS140" s="12"/>
      <c r="BT140" s="1"/>
      <c r="BU140" s="1"/>
      <c r="BV140" s="1"/>
      <c r="BW140" s="1"/>
      <c r="BX140" s="1"/>
      <c r="BY140" s="1"/>
      <c r="BZ140" s="1"/>
      <c r="CA140" s="1"/>
      <c r="CB140" s="12"/>
      <c r="CC140" s="1"/>
      <c r="CD140" s="1"/>
      <c r="CE140" s="148"/>
      <c r="CF140" s="23"/>
      <c r="CG140" s="100"/>
      <c r="CH140" s="100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>
        <v>1</v>
      </c>
      <c r="CU140" s="176">
        <v>4568284.488</v>
      </c>
      <c r="CV140" s="26">
        <f>(CU140-CG140)/CU140</f>
        <v>1</v>
      </c>
      <c r="CW140" s="182">
        <v>1</v>
      </c>
      <c r="CX140" s="182">
        <v>1</v>
      </c>
      <c r="CY140" s="182">
        <f aca="true" t="shared" si="114" ref="CY140:CY150">(CZ140-DA140)/CZ140</f>
        <v>1</v>
      </c>
      <c r="CZ140" s="187">
        <v>14325992.928</v>
      </c>
      <c r="DA140" s="187">
        <v>0</v>
      </c>
      <c r="DB140" s="187">
        <v>18317795.976</v>
      </c>
      <c r="DC140" s="8">
        <v>1.0000000002183669</v>
      </c>
      <c r="DD140" s="100">
        <v>14325992.928</v>
      </c>
      <c r="DE140" s="100">
        <v>0</v>
      </c>
      <c r="DF140" s="182">
        <v>1</v>
      </c>
      <c r="DG140" s="182">
        <v>1</v>
      </c>
      <c r="DH140" s="182">
        <v>1</v>
      </c>
      <c r="DI140" s="182">
        <v>1</v>
      </c>
      <c r="DJ140" s="182">
        <v>1</v>
      </c>
      <c r="DK140" s="182">
        <v>1</v>
      </c>
      <c r="DL140" s="182">
        <v>1</v>
      </c>
      <c r="DM140" s="8">
        <v>1</v>
      </c>
      <c r="DN140" s="26">
        <f t="shared" si="108"/>
        <v>1</v>
      </c>
      <c r="DO140" s="199">
        <v>166003268.808</v>
      </c>
      <c r="DP140" s="187">
        <f t="shared" si="93"/>
        <v>0</v>
      </c>
      <c r="DQ140" s="238">
        <v>1</v>
      </c>
      <c r="DR140" s="238" t="e">
        <f t="shared" si="109"/>
        <v>#DIV/0!</v>
      </c>
      <c r="DS140" s="223"/>
      <c r="DT140" s="187"/>
      <c r="DU140" s="238" t="e">
        <f t="shared" si="110"/>
        <v>#DIV/0!</v>
      </c>
      <c r="DV140" s="229"/>
      <c r="DW140" s="187">
        <v>0</v>
      </c>
      <c r="DX140" s="238">
        <v>1</v>
      </c>
      <c r="DY140" s="238"/>
      <c r="DZ140" s="238"/>
      <c r="EA140" s="238"/>
      <c r="EB140" s="238"/>
      <c r="EC140" s="238"/>
      <c r="ED140" s="187">
        <v>0</v>
      </c>
      <c r="EE140" s="187">
        <v>0</v>
      </c>
      <c r="EF140" s="238"/>
      <c r="EG140" s="187">
        <v>0</v>
      </c>
      <c r="EH140" s="187">
        <v>19240705.235999998</v>
      </c>
      <c r="EI140" s="187">
        <v>7121194.248</v>
      </c>
      <c r="EJ140" s="238">
        <f aca="true" t="shared" si="115" ref="EJ140:EJ211">(EI140-EK140)/EI140</f>
        <v>1</v>
      </c>
      <c r="EK140" s="187">
        <v>0</v>
      </c>
      <c r="EL140" s="187">
        <v>5092650.455999999</v>
      </c>
      <c r="EM140" s="26">
        <f aca="true" t="shared" si="116" ref="EM140:EM162">(EL140-EN140)/EL140</f>
        <v>1</v>
      </c>
      <c r="EN140" s="187">
        <v>0</v>
      </c>
      <c r="EO140" s="238">
        <f t="shared" si="111"/>
        <v>1</v>
      </c>
      <c r="EP140" s="187">
        <f t="shared" si="104"/>
        <v>0</v>
      </c>
      <c r="EQ140" s="187">
        <v>230676241.728</v>
      </c>
      <c r="ER140" s="238" t="e">
        <f t="shared" si="99"/>
        <v>#DIV/0!</v>
      </c>
      <c r="ES140" s="238">
        <f t="shared" si="99"/>
        <v>1</v>
      </c>
      <c r="ET140" s="187"/>
      <c r="EU140" s="187">
        <v>6477195.359999999</v>
      </c>
      <c r="EV140" s="187">
        <v>12782111.615999999</v>
      </c>
      <c r="EW140" s="238">
        <f aca="true" t="shared" si="117" ref="EW140:EW209">(EV140-EX140)/EV140</f>
        <v>1</v>
      </c>
      <c r="EX140" s="187"/>
      <c r="EY140" s="187">
        <v>23737939.704</v>
      </c>
      <c r="EZ140" s="251">
        <f t="shared" si="105"/>
        <v>1</v>
      </c>
      <c r="FA140" s="187"/>
      <c r="FB140" s="187">
        <v>46058430.3</v>
      </c>
      <c r="FC140" s="238">
        <f aca="true" t="shared" si="118" ref="FC140:FC161">(FB140-FD140)/FB140</f>
        <v>1</v>
      </c>
      <c r="FD140" s="187"/>
      <c r="FE140" s="26">
        <v>1</v>
      </c>
      <c r="FF140" s="26"/>
      <c r="FG140" s="26"/>
      <c r="FH140" s="26">
        <f t="shared" si="106"/>
        <v>1</v>
      </c>
      <c r="FI140" s="187"/>
      <c r="FJ140" s="187">
        <v>23843025.9</v>
      </c>
      <c r="FK140" s="26"/>
      <c r="FL140" s="26"/>
      <c r="FM140" s="26"/>
      <c r="FN140" s="26" t="e">
        <f t="shared" si="101"/>
        <v>#DIV/0!</v>
      </c>
      <c r="FO140" s="187"/>
      <c r="FP140" s="187"/>
      <c r="FQ140" s="26" t="e">
        <f aca="true" t="shared" si="119" ref="FQ140:FQ203">(FS140-FR140)/FS140</f>
        <v>#DIV/0!</v>
      </c>
      <c r="FR140" s="187">
        <f t="shared" si="107"/>
        <v>0</v>
      </c>
      <c r="FS140" s="187"/>
      <c r="FT140" s="238" t="e">
        <f t="shared" si="112"/>
        <v>#DIV/0!</v>
      </c>
      <c r="FU140" s="187">
        <v>0</v>
      </c>
      <c r="FV140" s="187">
        <v>0</v>
      </c>
      <c r="FW140" s="238"/>
      <c r="FX140" s="238"/>
      <c r="FY140" s="26" t="e">
        <f t="shared" si="95"/>
        <v>#DIV/0!</v>
      </c>
      <c r="FZ140" s="187"/>
      <c r="GA140" s="187">
        <v>0</v>
      </c>
      <c r="GB140" s="187"/>
      <c r="GC140" s="26"/>
      <c r="GD140" s="100"/>
      <c r="GE140" s="100"/>
      <c r="GF140" s="26"/>
      <c r="GG140" s="26"/>
      <c r="GH140" s="26"/>
      <c r="GI140" s="26"/>
      <c r="GJ140" s="26"/>
      <c r="GK140" s="26"/>
      <c r="GL140" s="26"/>
      <c r="GM140" s="100"/>
      <c r="GN140" s="100"/>
      <c r="GO140" s="26" t="e">
        <f t="shared" si="113"/>
        <v>#DIV/0!</v>
      </c>
      <c r="GP140" s="100"/>
      <c r="GQ140" s="187"/>
      <c r="GR140" s="26"/>
      <c r="GS140" s="100"/>
      <c r="GT140" s="100"/>
      <c r="GU140" s="26"/>
      <c r="GV140" s="26"/>
      <c r="GW140" s="291"/>
      <c r="GX140" s="26"/>
      <c r="GY140" s="100"/>
      <c r="GZ140" s="291"/>
      <c r="HA140" s="26"/>
      <c r="HB140" s="100"/>
      <c r="HC140" s="26"/>
      <c r="HD140" s="26"/>
      <c r="HE140" s="26"/>
      <c r="HF140" s="26"/>
      <c r="HG140" s="26"/>
      <c r="HH140" s="26"/>
      <c r="HI140" s="26"/>
      <c r="HJ140" s="26" t="e">
        <f t="shared" si="100"/>
        <v>#DIV/0!</v>
      </c>
      <c r="HK140" s="187"/>
      <c r="HL140" s="187">
        <f t="shared" si="94"/>
        <v>0</v>
      </c>
      <c r="HM140" s="26"/>
      <c r="HN140" s="187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187"/>
      <c r="IA140" s="187"/>
      <c r="IB140" s="187"/>
      <c r="IC140" s="26"/>
      <c r="ID140" s="26"/>
      <c r="IE140" s="187"/>
      <c r="IF140" s="187"/>
      <c r="IG140" s="26"/>
      <c r="IH140" s="26"/>
      <c r="IJ140" s="187"/>
      <c r="IK140" s="26"/>
    </row>
    <row r="141" spans="1:245" ht="14.25" customHeight="1" hidden="1">
      <c r="A141" s="39" t="s">
        <v>155</v>
      </c>
      <c r="B141" s="153"/>
      <c r="C141" s="153"/>
      <c r="D141" s="153"/>
      <c r="E141" s="23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56"/>
      <c r="U141" s="12"/>
      <c r="V141" s="100"/>
      <c r="W141" s="1"/>
      <c r="X141" s="12"/>
      <c r="Y141" s="12"/>
      <c r="Z141" s="12"/>
      <c r="AA141" s="12"/>
      <c r="AB141" s="100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"/>
      <c r="AV141" s="12"/>
      <c r="AW141" s="12"/>
      <c r="AX141" s="12"/>
      <c r="AY141" s="23"/>
      <c r="AZ141" s="12"/>
      <c r="BA141" s="12"/>
      <c r="BB141" s="12"/>
      <c r="BC141" s="1" t="e">
        <f>(BA141-BB141)/BA141</f>
        <v>#DIV/0!</v>
      </c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23"/>
      <c r="BS141" s="12"/>
      <c r="BT141" s="1"/>
      <c r="BU141" s="1"/>
      <c r="BV141" s="1"/>
      <c r="BW141" s="1"/>
      <c r="BX141" s="1"/>
      <c r="BY141" s="1"/>
      <c r="BZ141" s="1"/>
      <c r="CA141" s="1"/>
      <c r="CB141" s="12"/>
      <c r="CC141" s="1"/>
      <c r="CD141" s="1"/>
      <c r="CE141" s="148"/>
      <c r="CF141" s="23"/>
      <c r="CG141" s="100"/>
      <c r="CH141" s="100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>
        <v>1</v>
      </c>
      <c r="CU141" s="176">
        <v>19868.256</v>
      </c>
      <c r="CV141" s="26">
        <f>(CU141-CG141)/CU141</f>
        <v>1</v>
      </c>
      <c r="CW141" s="182">
        <v>1</v>
      </c>
      <c r="CX141" s="182">
        <v>1</v>
      </c>
      <c r="CY141" s="182">
        <f t="shared" si="114"/>
        <v>1</v>
      </c>
      <c r="CZ141" s="187">
        <v>31091.375999999997</v>
      </c>
      <c r="DA141" s="187">
        <v>0</v>
      </c>
      <c r="DB141" s="187">
        <v>50398.476</v>
      </c>
      <c r="DC141" s="8">
        <v>1.0000000793674793</v>
      </c>
      <c r="DD141" s="100">
        <v>31091.375999999997</v>
      </c>
      <c r="DE141" s="100">
        <v>0</v>
      </c>
      <c r="DF141" s="182">
        <v>1</v>
      </c>
      <c r="DG141" s="182">
        <v>1</v>
      </c>
      <c r="DH141" s="182">
        <v>1</v>
      </c>
      <c r="DI141" s="182">
        <v>1</v>
      </c>
      <c r="DJ141" s="182">
        <v>1</v>
      </c>
      <c r="DK141" s="182">
        <v>1</v>
      </c>
      <c r="DL141" s="182">
        <v>1</v>
      </c>
      <c r="DM141" s="8">
        <v>1</v>
      </c>
      <c r="DN141" s="26">
        <f t="shared" si="108"/>
        <v>1</v>
      </c>
      <c r="DO141" s="199">
        <v>437291.508</v>
      </c>
      <c r="DP141" s="187">
        <f t="shared" si="93"/>
        <v>0</v>
      </c>
      <c r="DQ141" s="238">
        <v>1</v>
      </c>
      <c r="DR141" s="238" t="e">
        <f t="shared" si="109"/>
        <v>#DIV/0!</v>
      </c>
      <c r="DS141" s="223"/>
      <c r="DT141" s="187"/>
      <c r="DU141" s="238" t="e">
        <f t="shared" si="110"/>
        <v>#DIV/0!</v>
      </c>
      <c r="DV141" s="229"/>
      <c r="DW141" s="187">
        <v>0</v>
      </c>
      <c r="DX141" s="238">
        <v>1</v>
      </c>
      <c r="DY141" s="238"/>
      <c r="DZ141" s="238"/>
      <c r="EA141" s="238"/>
      <c r="EB141" s="238"/>
      <c r="EC141" s="238"/>
      <c r="ED141" s="187">
        <v>0</v>
      </c>
      <c r="EE141" s="187">
        <v>0</v>
      </c>
      <c r="EF141" s="238"/>
      <c r="EG141" s="187">
        <v>0</v>
      </c>
      <c r="EH141" s="187">
        <v>59193.88799999999</v>
      </c>
      <c r="EI141" s="187">
        <v>18864.432</v>
      </c>
      <c r="EJ141" s="238">
        <f t="shared" si="115"/>
        <v>1</v>
      </c>
      <c r="EK141" s="187">
        <v>0</v>
      </c>
      <c r="EL141" s="187">
        <v>8542.536</v>
      </c>
      <c r="EM141" s="26">
        <f t="shared" si="116"/>
        <v>1</v>
      </c>
      <c r="EN141" s="187">
        <v>0</v>
      </c>
      <c r="EO141" s="238">
        <f t="shared" si="111"/>
        <v>1</v>
      </c>
      <c r="EP141" s="187">
        <f t="shared" si="104"/>
        <v>0</v>
      </c>
      <c r="EQ141" s="187">
        <v>641582.9280000001</v>
      </c>
      <c r="ER141" s="238" t="e">
        <f t="shared" si="99"/>
        <v>#DIV/0!</v>
      </c>
      <c r="ES141" s="238">
        <f t="shared" si="99"/>
        <v>1</v>
      </c>
      <c r="ET141" s="187"/>
      <c r="EU141" s="187">
        <v>11457.144</v>
      </c>
      <c r="EV141" s="187">
        <v>25876.451999999997</v>
      </c>
      <c r="EW141" s="238">
        <f t="shared" si="117"/>
        <v>1</v>
      </c>
      <c r="EX141" s="187"/>
      <c r="EY141" s="187">
        <v>62537.376000000004</v>
      </c>
      <c r="EZ141" s="251">
        <f t="shared" si="105"/>
        <v>1</v>
      </c>
      <c r="FA141" s="187"/>
      <c r="FB141" s="187">
        <v>110248.94399999999</v>
      </c>
      <c r="FC141" s="238">
        <f t="shared" si="118"/>
        <v>1</v>
      </c>
      <c r="FD141" s="187"/>
      <c r="FE141" s="26">
        <v>1</v>
      </c>
      <c r="FF141" s="26"/>
      <c r="FG141" s="26"/>
      <c r="FH141" s="26">
        <f t="shared" si="106"/>
        <v>1</v>
      </c>
      <c r="FI141" s="187"/>
      <c r="FJ141" s="187">
        <v>139248.636</v>
      </c>
      <c r="FK141" s="26"/>
      <c r="FL141" s="26"/>
      <c r="FM141" s="26"/>
      <c r="FN141" s="26" t="e">
        <f t="shared" si="101"/>
        <v>#DIV/0!</v>
      </c>
      <c r="FO141" s="187"/>
      <c r="FP141" s="187"/>
      <c r="FQ141" s="26" t="e">
        <f t="shared" si="119"/>
        <v>#DIV/0!</v>
      </c>
      <c r="FR141" s="187">
        <f t="shared" si="107"/>
        <v>0</v>
      </c>
      <c r="FS141" s="187"/>
      <c r="FT141" s="238" t="e">
        <f t="shared" si="112"/>
        <v>#DIV/0!</v>
      </c>
      <c r="FU141" s="187">
        <v>0</v>
      </c>
      <c r="FV141" s="187">
        <v>0</v>
      </c>
      <c r="FW141" s="238"/>
      <c r="FX141" s="238"/>
      <c r="FY141" s="26" t="e">
        <f t="shared" si="95"/>
        <v>#DIV/0!</v>
      </c>
      <c r="FZ141" s="187"/>
      <c r="GA141" s="187">
        <v>0</v>
      </c>
      <c r="GB141" s="187"/>
      <c r="GC141" s="26"/>
      <c r="GD141" s="100"/>
      <c r="GE141" s="100"/>
      <c r="GF141" s="26"/>
      <c r="GG141" s="26"/>
      <c r="GH141" s="26"/>
      <c r="GI141" s="26"/>
      <c r="GJ141" s="26"/>
      <c r="GK141" s="26"/>
      <c r="GL141" s="26"/>
      <c r="GM141" s="100"/>
      <c r="GN141" s="100"/>
      <c r="GO141" s="26" t="e">
        <f t="shared" si="113"/>
        <v>#DIV/0!</v>
      </c>
      <c r="GP141" s="100"/>
      <c r="GQ141" s="187"/>
      <c r="GR141" s="26"/>
      <c r="GS141" s="100"/>
      <c r="GT141" s="100"/>
      <c r="GU141" s="26"/>
      <c r="GV141" s="26"/>
      <c r="GW141" s="291"/>
      <c r="GX141" s="26"/>
      <c r="GY141" s="100"/>
      <c r="GZ141" s="291"/>
      <c r="HA141" s="26"/>
      <c r="HB141" s="100"/>
      <c r="HC141" s="26"/>
      <c r="HD141" s="26"/>
      <c r="HE141" s="26"/>
      <c r="HF141" s="26"/>
      <c r="HG141" s="26"/>
      <c r="HH141" s="26"/>
      <c r="HI141" s="26"/>
      <c r="HJ141" s="26" t="e">
        <f t="shared" si="100"/>
        <v>#DIV/0!</v>
      </c>
      <c r="HK141" s="187"/>
      <c r="HL141" s="187">
        <f t="shared" si="94"/>
        <v>0</v>
      </c>
      <c r="HM141" s="26"/>
      <c r="HN141" s="187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187"/>
      <c r="IA141" s="187"/>
      <c r="IB141" s="187"/>
      <c r="IC141" s="26"/>
      <c r="ID141" s="26"/>
      <c r="IE141" s="187"/>
      <c r="IF141" s="187"/>
      <c r="IG141" s="26"/>
      <c r="IH141" s="26"/>
      <c r="IJ141" s="187"/>
      <c r="IK141" s="26"/>
    </row>
    <row r="142" spans="1:245" ht="14.25" customHeight="1" hidden="1">
      <c r="A142" s="39" t="s">
        <v>157</v>
      </c>
      <c r="B142" s="153"/>
      <c r="C142" s="153"/>
      <c r="D142" s="153"/>
      <c r="E142" s="23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56"/>
      <c r="U142" s="12"/>
      <c r="V142" s="100"/>
      <c r="W142" s="1"/>
      <c r="X142" s="12"/>
      <c r="Y142" s="12"/>
      <c r="Z142" s="12"/>
      <c r="AA142" s="12"/>
      <c r="AB142" s="100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"/>
      <c r="AV142" s="12"/>
      <c r="AW142" s="12"/>
      <c r="AX142" s="12"/>
      <c r="AY142" s="23"/>
      <c r="AZ142" s="12"/>
      <c r="BA142" s="12"/>
      <c r="BB142" s="12"/>
      <c r="BC142" s="1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23"/>
      <c r="BS142" s="12"/>
      <c r="BT142" s="1"/>
      <c r="BU142" s="1"/>
      <c r="BV142" s="1"/>
      <c r="BW142" s="1"/>
      <c r="BX142" s="1"/>
      <c r="BY142" s="1"/>
      <c r="BZ142" s="1"/>
      <c r="CA142" s="1"/>
      <c r="CB142" s="12"/>
      <c r="CC142" s="1"/>
      <c r="CD142" s="1"/>
      <c r="CE142" s="148"/>
      <c r="CF142" s="23"/>
      <c r="CG142" s="100"/>
      <c r="CH142" s="100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>
        <v>1</v>
      </c>
      <c r="CU142" s="176">
        <v>254110.776</v>
      </c>
      <c r="CV142" s="26">
        <f>(CU142-CG142)/CU142</f>
        <v>1</v>
      </c>
      <c r="CW142" s="182">
        <v>1</v>
      </c>
      <c r="CX142" s="182">
        <v>1</v>
      </c>
      <c r="CY142" s="182">
        <f t="shared" si="114"/>
        <v>1</v>
      </c>
      <c r="CZ142" s="187">
        <v>960335.7</v>
      </c>
      <c r="DA142" s="187">
        <v>0</v>
      </c>
      <c r="DB142" s="187">
        <v>2006320.524</v>
      </c>
      <c r="DC142" s="8">
        <v>0.9999999980063007</v>
      </c>
      <c r="DD142" s="100">
        <v>960335.7</v>
      </c>
      <c r="DE142" s="100">
        <v>0</v>
      </c>
      <c r="DF142" s="182">
        <v>1</v>
      </c>
      <c r="DG142" s="182">
        <v>1</v>
      </c>
      <c r="DH142" s="182">
        <v>1</v>
      </c>
      <c r="DI142" s="182">
        <v>1</v>
      </c>
      <c r="DJ142" s="182">
        <v>1</v>
      </c>
      <c r="DK142" s="182">
        <v>1</v>
      </c>
      <c r="DL142" s="182">
        <v>1</v>
      </c>
      <c r="DM142" s="8">
        <v>1</v>
      </c>
      <c r="DN142" s="26">
        <f t="shared" si="108"/>
        <v>1</v>
      </c>
      <c r="DO142" s="199">
        <v>27366538.716</v>
      </c>
      <c r="DP142" s="187">
        <f t="shared" si="93"/>
        <v>0</v>
      </c>
      <c r="DQ142" s="238">
        <v>1</v>
      </c>
      <c r="DR142" s="238" t="e">
        <f t="shared" si="109"/>
        <v>#DIV/0!</v>
      </c>
      <c r="DS142" s="223"/>
      <c r="DT142" s="187"/>
      <c r="DU142" s="238" t="e">
        <f t="shared" si="110"/>
        <v>#DIV/0!</v>
      </c>
      <c r="DV142" s="229"/>
      <c r="DW142" s="187">
        <v>0</v>
      </c>
      <c r="DX142" s="238">
        <v>1</v>
      </c>
      <c r="DY142" s="238"/>
      <c r="DZ142" s="238"/>
      <c r="EA142" s="238"/>
      <c r="EB142" s="238"/>
      <c r="EC142" s="238"/>
      <c r="ED142" s="187">
        <v>0</v>
      </c>
      <c r="EE142" s="187">
        <v>0</v>
      </c>
      <c r="EF142" s="238"/>
      <c r="EG142" s="187">
        <v>0</v>
      </c>
      <c r="EH142" s="187">
        <v>8770918.788</v>
      </c>
      <c r="EI142" s="187">
        <v>3937589.4359999998</v>
      </c>
      <c r="EJ142" s="238">
        <f t="shared" si="115"/>
        <v>1</v>
      </c>
      <c r="EK142" s="187">
        <v>0</v>
      </c>
      <c r="EL142" s="187">
        <v>1999268.724</v>
      </c>
      <c r="EM142" s="26">
        <f t="shared" si="116"/>
        <v>1</v>
      </c>
      <c r="EN142" s="187">
        <v>0</v>
      </c>
      <c r="EO142" s="238">
        <f t="shared" si="111"/>
        <v>1</v>
      </c>
      <c r="EP142" s="187">
        <f t="shared" si="104"/>
        <v>0</v>
      </c>
      <c r="EQ142" s="187">
        <v>89257498.464</v>
      </c>
      <c r="ER142" s="238" t="e">
        <f t="shared" si="99"/>
        <v>#DIV/0!</v>
      </c>
      <c r="ES142" s="238">
        <f t="shared" si="99"/>
        <v>1</v>
      </c>
      <c r="ET142" s="187"/>
      <c r="EU142" s="187">
        <v>2680816.644</v>
      </c>
      <c r="EV142" s="187">
        <v>5278273.68</v>
      </c>
      <c r="EW142" s="238">
        <f t="shared" si="117"/>
        <v>1</v>
      </c>
      <c r="EX142" s="187"/>
      <c r="EY142" s="187">
        <v>9956972.928</v>
      </c>
      <c r="EZ142" s="251">
        <f t="shared" si="105"/>
        <v>1</v>
      </c>
      <c r="FA142" s="187"/>
      <c r="FB142" s="187">
        <v>17947229.172</v>
      </c>
      <c r="FC142" s="238">
        <f t="shared" si="118"/>
        <v>1</v>
      </c>
      <c r="FD142" s="187"/>
      <c r="FE142" s="26">
        <v>1</v>
      </c>
      <c r="FF142" s="26"/>
      <c r="FG142" s="26"/>
      <c r="FH142" s="26">
        <f t="shared" si="106"/>
        <v>1</v>
      </c>
      <c r="FI142" s="187"/>
      <c r="FJ142" s="187">
        <v>22421401.308</v>
      </c>
      <c r="FK142" s="26"/>
      <c r="FL142" s="26"/>
      <c r="FM142" s="26"/>
      <c r="FN142" s="26" t="e">
        <f t="shared" si="101"/>
        <v>#DIV/0!</v>
      </c>
      <c r="FO142" s="187"/>
      <c r="FP142" s="187"/>
      <c r="FQ142" s="26" t="e">
        <f t="shared" si="119"/>
        <v>#DIV/0!</v>
      </c>
      <c r="FR142" s="187">
        <f t="shared" si="107"/>
        <v>0</v>
      </c>
      <c r="FS142" s="187"/>
      <c r="FT142" s="238" t="e">
        <f t="shared" si="112"/>
        <v>#DIV/0!</v>
      </c>
      <c r="FU142" s="187">
        <v>0</v>
      </c>
      <c r="FV142" s="187">
        <v>0</v>
      </c>
      <c r="FW142" s="238"/>
      <c r="FX142" s="238"/>
      <c r="FY142" s="26" t="e">
        <f t="shared" si="95"/>
        <v>#DIV/0!</v>
      </c>
      <c r="FZ142" s="187"/>
      <c r="GA142" s="187">
        <v>0</v>
      </c>
      <c r="GB142" s="187"/>
      <c r="GC142" s="26"/>
      <c r="GD142" s="100"/>
      <c r="GE142" s="100"/>
      <c r="GF142" s="26"/>
      <c r="GG142" s="26"/>
      <c r="GH142" s="26"/>
      <c r="GI142" s="26"/>
      <c r="GJ142" s="26"/>
      <c r="GK142" s="26"/>
      <c r="GL142" s="26"/>
      <c r="GM142" s="100"/>
      <c r="GN142" s="100"/>
      <c r="GO142" s="26" t="e">
        <f t="shared" si="113"/>
        <v>#DIV/0!</v>
      </c>
      <c r="GP142" s="100"/>
      <c r="GQ142" s="187"/>
      <c r="GR142" s="26"/>
      <c r="GS142" s="100"/>
      <c r="GT142" s="100"/>
      <c r="GU142" s="26"/>
      <c r="GV142" s="26"/>
      <c r="GW142" s="291"/>
      <c r="GX142" s="26"/>
      <c r="GY142" s="100"/>
      <c r="GZ142" s="291"/>
      <c r="HA142" s="26"/>
      <c r="HB142" s="100"/>
      <c r="HC142" s="26"/>
      <c r="HD142" s="26"/>
      <c r="HE142" s="26"/>
      <c r="HF142" s="26"/>
      <c r="HG142" s="26"/>
      <c r="HH142" s="26"/>
      <c r="HI142" s="26"/>
      <c r="HJ142" s="26" t="e">
        <f t="shared" si="100"/>
        <v>#DIV/0!</v>
      </c>
      <c r="HK142" s="187"/>
      <c r="HL142" s="187">
        <f t="shared" si="94"/>
        <v>0</v>
      </c>
      <c r="HM142" s="26"/>
      <c r="HN142" s="187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187"/>
      <c r="IA142" s="187"/>
      <c r="IB142" s="187"/>
      <c r="IC142" s="26"/>
      <c r="ID142" s="26"/>
      <c r="IE142" s="187"/>
      <c r="IF142" s="187"/>
      <c r="IG142" s="26"/>
      <c r="IH142" s="26"/>
      <c r="IJ142" s="187"/>
      <c r="IK142" s="26"/>
    </row>
    <row r="143" spans="1:245" ht="14.25" customHeight="1" hidden="1">
      <c r="A143" s="39" t="s">
        <v>158</v>
      </c>
      <c r="B143" s="153"/>
      <c r="C143" s="153"/>
      <c r="D143" s="153"/>
      <c r="E143" s="23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56"/>
      <c r="U143" s="12"/>
      <c r="V143" s="100"/>
      <c r="W143" s="1"/>
      <c r="X143" s="12"/>
      <c r="Y143" s="12"/>
      <c r="Z143" s="12"/>
      <c r="AA143" s="12"/>
      <c r="AB143" s="100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"/>
      <c r="AV143" s="12"/>
      <c r="AW143" s="12"/>
      <c r="AX143" s="12"/>
      <c r="AY143" s="23"/>
      <c r="AZ143" s="12"/>
      <c r="BA143" s="12"/>
      <c r="BB143" s="12"/>
      <c r="BC143" s="1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23"/>
      <c r="BS143" s="12"/>
      <c r="BT143" s="1"/>
      <c r="BU143" s="1"/>
      <c r="BV143" s="1"/>
      <c r="BW143" s="1"/>
      <c r="BX143" s="1"/>
      <c r="BY143" s="1"/>
      <c r="BZ143" s="1"/>
      <c r="CA143" s="1"/>
      <c r="CB143" s="12"/>
      <c r="CC143" s="1"/>
      <c r="CD143" s="1"/>
      <c r="CE143" s="148"/>
      <c r="CF143" s="23"/>
      <c r="CG143" s="100"/>
      <c r="CH143" s="100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>
        <v>1</v>
      </c>
      <c r="CU143" s="176">
        <v>2566091.556</v>
      </c>
      <c r="CV143" s="26">
        <f>(CU143-CG143)/CU143</f>
        <v>1</v>
      </c>
      <c r="CW143" s="182">
        <v>1</v>
      </c>
      <c r="CX143" s="182">
        <v>1</v>
      </c>
      <c r="CY143" s="182">
        <f t="shared" si="114"/>
        <v>0.9999999999999999</v>
      </c>
      <c r="CZ143" s="187">
        <v>14370578.231999999</v>
      </c>
      <c r="DA143" s="187">
        <v>1.862645149230957E-09</v>
      </c>
      <c r="DB143" s="187">
        <v>18539340.576</v>
      </c>
      <c r="DC143" s="8">
        <v>1.0000000002157572</v>
      </c>
      <c r="DD143" s="100">
        <v>14370578.231999999</v>
      </c>
      <c r="DE143" s="100">
        <v>1.862645149230957E-09</v>
      </c>
      <c r="DF143" s="182">
        <v>1</v>
      </c>
      <c r="DG143" s="182">
        <v>1</v>
      </c>
      <c r="DH143" s="182">
        <v>1</v>
      </c>
      <c r="DI143" s="182">
        <v>1</v>
      </c>
      <c r="DJ143" s="182">
        <v>1</v>
      </c>
      <c r="DK143" s="182">
        <v>1</v>
      </c>
      <c r="DL143" s="182">
        <v>1</v>
      </c>
      <c r="DM143" s="8">
        <v>1</v>
      </c>
      <c r="DN143" s="26">
        <f t="shared" si="108"/>
        <v>1</v>
      </c>
      <c r="DO143" s="199">
        <v>167246325.14399996</v>
      </c>
      <c r="DP143" s="187">
        <f t="shared" si="93"/>
        <v>3.725290298461914E-09</v>
      </c>
      <c r="DQ143" s="238">
        <v>1</v>
      </c>
      <c r="DR143" s="238" t="e">
        <f t="shared" si="109"/>
        <v>#DIV/0!</v>
      </c>
      <c r="DS143" s="223"/>
      <c r="DT143" s="187"/>
      <c r="DU143" s="238" t="e">
        <f t="shared" si="110"/>
        <v>#DIV/0!</v>
      </c>
      <c r="DV143" s="229"/>
      <c r="DW143" s="187">
        <v>0</v>
      </c>
      <c r="DX143" s="238">
        <v>1</v>
      </c>
      <c r="DY143" s="238"/>
      <c r="DZ143" s="238"/>
      <c r="EA143" s="238"/>
      <c r="EB143" s="238"/>
      <c r="EC143" s="238"/>
      <c r="ED143" s="187">
        <v>0</v>
      </c>
      <c r="EE143" s="187">
        <v>0</v>
      </c>
      <c r="EF143" s="238"/>
      <c r="EG143" s="187">
        <v>0</v>
      </c>
      <c r="EH143" s="187">
        <v>19170297.504</v>
      </c>
      <c r="EI143" s="187">
        <v>7122669.863999999</v>
      </c>
      <c r="EJ143" s="238">
        <f t="shared" si="115"/>
        <v>1</v>
      </c>
      <c r="EK143" s="187">
        <v>0</v>
      </c>
      <c r="EL143" s="187">
        <v>5302819.644</v>
      </c>
      <c r="EM143" s="26">
        <f t="shared" si="116"/>
        <v>1</v>
      </c>
      <c r="EN143" s="187">
        <v>0</v>
      </c>
      <c r="EO143" s="238">
        <f t="shared" si="111"/>
        <v>1</v>
      </c>
      <c r="EP143" s="187">
        <f t="shared" si="104"/>
        <v>0</v>
      </c>
      <c r="EQ143" s="187">
        <v>230327638.82399997</v>
      </c>
      <c r="ER143" s="238" t="e">
        <f t="shared" si="99"/>
        <v>#DIV/0!</v>
      </c>
      <c r="ES143" s="238">
        <f t="shared" si="99"/>
        <v>1</v>
      </c>
      <c r="ET143" s="187"/>
      <c r="EU143" s="187">
        <v>7761714.912</v>
      </c>
      <c r="EV143" s="187">
        <v>12770818.992</v>
      </c>
      <c r="EW143" s="238">
        <f t="shared" si="117"/>
        <v>1</v>
      </c>
      <c r="EX143" s="187"/>
      <c r="EY143" s="187">
        <v>23753829.468</v>
      </c>
      <c r="EZ143" s="251">
        <f t="shared" si="105"/>
        <v>1</v>
      </c>
      <c r="FA143" s="187"/>
      <c r="FB143" s="187">
        <v>45914865.264</v>
      </c>
      <c r="FC143" s="238">
        <f t="shared" si="118"/>
        <v>1</v>
      </c>
      <c r="FD143" s="187"/>
      <c r="FE143" s="26">
        <v>1</v>
      </c>
      <c r="FF143" s="26"/>
      <c r="FG143" s="26"/>
      <c r="FH143" s="26">
        <f t="shared" si="106"/>
        <v>1</v>
      </c>
      <c r="FI143" s="187"/>
      <c r="FJ143" s="187">
        <v>23864820.816</v>
      </c>
      <c r="FK143" s="26"/>
      <c r="FL143" s="26"/>
      <c r="FM143" s="26"/>
      <c r="FN143" s="26" t="e">
        <f t="shared" si="101"/>
        <v>#DIV/0!</v>
      </c>
      <c r="FO143" s="187"/>
      <c r="FP143" s="187"/>
      <c r="FQ143" s="26" t="e">
        <f t="shared" si="119"/>
        <v>#DIV/0!</v>
      </c>
      <c r="FR143" s="187">
        <f t="shared" si="107"/>
        <v>0</v>
      </c>
      <c r="FS143" s="187"/>
      <c r="FT143" s="238" t="e">
        <f t="shared" si="112"/>
        <v>#DIV/0!</v>
      </c>
      <c r="FU143" s="187">
        <v>0</v>
      </c>
      <c r="FV143" s="187">
        <v>0</v>
      </c>
      <c r="FW143" s="238"/>
      <c r="FX143" s="238"/>
      <c r="FY143" s="26" t="e">
        <f t="shared" si="95"/>
        <v>#DIV/0!</v>
      </c>
      <c r="FZ143" s="187"/>
      <c r="GA143" s="187">
        <v>0</v>
      </c>
      <c r="GB143" s="187"/>
      <c r="GC143" s="26"/>
      <c r="GD143" s="100"/>
      <c r="GE143" s="100"/>
      <c r="GF143" s="26"/>
      <c r="GG143" s="26"/>
      <c r="GH143" s="26"/>
      <c r="GI143" s="26"/>
      <c r="GJ143" s="26"/>
      <c r="GK143" s="26"/>
      <c r="GL143" s="26"/>
      <c r="GM143" s="100"/>
      <c r="GN143" s="100"/>
      <c r="GO143" s="26" t="e">
        <f t="shared" si="113"/>
        <v>#DIV/0!</v>
      </c>
      <c r="GP143" s="100"/>
      <c r="GQ143" s="187"/>
      <c r="GR143" s="26"/>
      <c r="GS143" s="100"/>
      <c r="GT143" s="100"/>
      <c r="GU143" s="26"/>
      <c r="GV143" s="26"/>
      <c r="GW143" s="291"/>
      <c r="GX143" s="26"/>
      <c r="GY143" s="100"/>
      <c r="GZ143" s="291"/>
      <c r="HA143" s="26"/>
      <c r="HB143" s="100"/>
      <c r="HC143" s="26"/>
      <c r="HD143" s="26"/>
      <c r="HE143" s="26"/>
      <c r="HF143" s="26"/>
      <c r="HG143" s="26"/>
      <c r="HH143" s="26"/>
      <c r="HI143" s="26"/>
      <c r="HJ143" s="26" t="e">
        <f t="shared" si="100"/>
        <v>#DIV/0!</v>
      </c>
      <c r="HK143" s="187"/>
      <c r="HL143" s="187">
        <f t="shared" si="94"/>
        <v>0</v>
      </c>
      <c r="HM143" s="26"/>
      <c r="HN143" s="187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187"/>
      <c r="IA143" s="187"/>
      <c r="IB143" s="187"/>
      <c r="IC143" s="26"/>
      <c r="ID143" s="26"/>
      <c r="IE143" s="187"/>
      <c r="IF143" s="187"/>
      <c r="IG143" s="26"/>
      <c r="IH143" s="26"/>
      <c r="IJ143" s="187"/>
      <c r="IK143" s="26"/>
    </row>
    <row r="144" spans="1:245" ht="14.25" customHeight="1" hidden="1">
      <c r="A144" s="39" t="s">
        <v>161</v>
      </c>
      <c r="B144" s="153"/>
      <c r="C144" s="153"/>
      <c r="D144" s="153"/>
      <c r="E144" s="23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56"/>
      <c r="U144" s="12"/>
      <c r="V144" s="100"/>
      <c r="W144" s="1"/>
      <c r="X144" s="12"/>
      <c r="Y144" s="12"/>
      <c r="Z144" s="12"/>
      <c r="AA144" s="12"/>
      <c r="AB144" s="100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"/>
      <c r="AV144" s="12"/>
      <c r="AW144" s="12"/>
      <c r="AX144" s="12"/>
      <c r="AY144" s="23"/>
      <c r="AZ144" s="12"/>
      <c r="BA144" s="12"/>
      <c r="BB144" s="12"/>
      <c r="BC144" s="1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23"/>
      <c r="BS144" s="12"/>
      <c r="BT144" s="1"/>
      <c r="BU144" s="1"/>
      <c r="BV144" s="1"/>
      <c r="BW144" s="1"/>
      <c r="BX144" s="1"/>
      <c r="BY144" s="1"/>
      <c r="BZ144" s="1"/>
      <c r="CA144" s="1"/>
      <c r="CB144" s="12"/>
      <c r="CC144" s="1"/>
      <c r="CD144" s="1"/>
      <c r="CE144" s="148"/>
      <c r="CF144" s="23"/>
      <c r="CG144" s="100"/>
      <c r="CH144" s="100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176"/>
      <c r="CV144" s="26"/>
      <c r="CW144" s="182"/>
      <c r="CX144" s="182">
        <v>1</v>
      </c>
      <c r="CY144" s="182">
        <f t="shared" si="114"/>
        <v>1</v>
      </c>
      <c r="CZ144" s="187">
        <v>46458770.724</v>
      </c>
      <c r="DA144" s="187">
        <v>0</v>
      </c>
      <c r="DB144" s="187">
        <v>41503822.632</v>
      </c>
      <c r="DC144" s="8">
        <v>0.9999999999518115</v>
      </c>
      <c r="DD144" s="100">
        <v>46458770.724</v>
      </c>
      <c r="DE144" s="100">
        <v>0</v>
      </c>
      <c r="DF144" s="182">
        <v>1</v>
      </c>
      <c r="DG144" s="182">
        <v>1</v>
      </c>
      <c r="DH144" s="182">
        <v>1</v>
      </c>
      <c r="DI144" s="182">
        <v>1</v>
      </c>
      <c r="DJ144" s="182">
        <v>1</v>
      </c>
      <c r="DK144" s="182">
        <v>1</v>
      </c>
      <c r="DL144" s="182">
        <v>1</v>
      </c>
      <c r="DM144" s="8">
        <v>1</v>
      </c>
      <c r="DN144" s="26">
        <f t="shared" si="108"/>
        <v>1</v>
      </c>
      <c r="DO144" s="199">
        <v>394786603.22400004</v>
      </c>
      <c r="DP144" s="187">
        <f t="shared" si="93"/>
        <v>0</v>
      </c>
      <c r="DQ144" s="238">
        <v>1</v>
      </c>
      <c r="DR144" s="238" t="e">
        <f t="shared" si="109"/>
        <v>#DIV/0!</v>
      </c>
      <c r="DS144" s="223"/>
      <c r="DT144" s="187"/>
      <c r="DU144" s="238" t="e">
        <f t="shared" si="110"/>
        <v>#DIV/0!</v>
      </c>
      <c r="DV144" s="229"/>
      <c r="DW144" s="187">
        <v>0</v>
      </c>
      <c r="DX144" s="238">
        <v>1</v>
      </c>
      <c r="DY144" s="238"/>
      <c r="DZ144" s="238"/>
      <c r="EA144" s="238"/>
      <c r="EB144" s="238"/>
      <c r="EC144" s="238"/>
      <c r="ED144" s="187">
        <v>0</v>
      </c>
      <c r="EE144" s="187">
        <v>0</v>
      </c>
      <c r="EF144" s="238"/>
      <c r="EG144" s="187">
        <v>0</v>
      </c>
      <c r="EH144" s="187">
        <v>140721959.88</v>
      </c>
      <c r="EI144" s="187">
        <v>133264036.08</v>
      </c>
      <c r="EJ144" s="238">
        <f t="shared" si="115"/>
        <v>1</v>
      </c>
      <c r="EK144" s="187">
        <v>0</v>
      </c>
      <c r="EL144" s="187">
        <v>150580893.24</v>
      </c>
      <c r="EM144" s="26">
        <f t="shared" si="116"/>
        <v>1</v>
      </c>
      <c r="EN144" s="187">
        <v>0</v>
      </c>
      <c r="EO144" s="238">
        <f t="shared" si="111"/>
        <v>1</v>
      </c>
      <c r="EP144" s="187">
        <f t="shared" si="104"/>
        <v>0</v>
      </c>
      <c r="EQ144" s="187">
        <v>1282703818.644</v>
      </c>
      <c r="ER144" s="238" t="e">
        <f t="shared" si="99"/>
        <v>#DIV/0!</v>
      </c>
      <c r="ES144" s="238">
        <f t="shared" si="99"/>
        <v>1</v>
      </c>
      <c r="ET144" s="187"/>
      <c r="EU144" s="187">
        <v>130836128.03999999</v>
      </c>
      <c r="EV144" s="187">
        <v>133127074.8</v>
      </c>
      <c r="EW144" s="238">
        <f t="shared" si="117"/>
        <v>1</v>
      </c>
      <c r="EX144" s="187"/>
      <c r="EY144" s="187">
        <v>209244067.27199998</v>
      </c>
      <c r="EZ144" s="251">
        <f t="shared" si="105"/>
        <v>1</v>
      </c>
      <c r="FA144" s="187"/>
      <c r="FB144" s="187">
        <v>194110781.76000002</v>
      </c>
      <c r="FC144" s="238">
        <f t="shared" si="118"/>
        <v>1</v>
      </c>
      <c r="FD144" s="187"/>
      <c r="FE144" s="26">
        <v>1</v>
      </c>
      <c r="FF144" s="26"/>
      <c r="FG144" s="26"/>
      <c r="FH144" s="26">
        <f t="shared" si="106"/>
        <v>1</v>
      </c>
      <c r="FI144" s="187"/>
      <c r="FJ144" s="187">
        <v>283878248.652</v>
      </c>
      <c r="FK144" s="26"/>
      <c r="FL144" s="26"/>
      <c r="FM144" s="26"/>
      <c r="FN144" s="26" t="e">
        <f t="shared" si="101"/>
        <v>#DIV/0!</v>
      </c>
      <c r="FO144" s="187"/>
      <c r="FP144" s="187"/>
      <c r="FQ144" s="26" t="e">
        <f t="shared" si="119"/>
        <v>#DIV/0!</v>
      </c>
      <c r="FR144" s="187">
        <f t="shared" si="107"/>
        <v>0</v>
      </c>
      <c r="FS144" s="187"/>
      <c r="FT144" s="238" t="e">
        <f t="shared" si="112"/>
        <v>#DIV/0!</v>
      </c>
      <c r="FU144" s="187">
        <v>0</v>
      </c>
      <c r="FV144" s="187">
        <v>0</v>
      </c>
      <c r="FW144" s="238"/>
      <c r="FX144" s="238"/>
      <c r="FY144" s="26" t="e">
        <f t="shared" si="95"/>
        <v>#DIV/0!</v>
      </c>
      <c r="FZ144" s="187"/>
      <c r="GA144" s="187">
        <v>0</v>
      </c>
      <c r="GB144" s="187"/>
      <c r="GC144" s="26"/>
      <c r="GD144" s="100"/>
      <c r="GE144" s="100"/>
      <c r="GF144" s="26"/>
      <c r="GG144" s="26"/>
      <c r="GH144" s="26"/>
      <c r="GI144" s="26"/>
      <c r="GJ144" s="26"/>
      <c r="GK144" s="26"/>
      <c r="GL144" s="26"/>
      <c r="GM144" s="100"/>
      <c r="GN144" s="100"/>
      <c r="GO144" s="26" t="e">
        <f t="shared" si="113"/>
        <v>#DIV/0!</v>
      </c>
      <c r="GP144" s="100"/>
      <c r="GQ144" s="187"/>
      <c r="GR144" s="26"/>
      <c r="GS144" s="100"/>
      <c r="GT144" s="100"/>
      <c r="GU144" s="26"/>
      <c r="GV144" s="26"/>
      <c r="GW144" s="291"/>
      <c r="GX144" s="26"/>
      <c r="GY144" s="100"/>
      <c r="GZ144" s="291"/>
      <c r="HA144" s="26"/>
      <c r="HB144" s="100"/>
      <c r="HC144" s="26"/>
      <c r="HD144" s="26"/>
      <c r="HE144" s="26"/>
      <c r="HF144" s="26"/>
      <c r="HG144" s="26"/>
      <c r="HH144" s="26"/>
      <c r="HI144" s="26"/>
      <c r="HJ144" s="26" t="e">
        <f t="shared" si="100"/>
        <v>#DIV/0!</v>
      </c>
      <c r="HK144" s="187"/>
      <c r="HL144" s="187">
        <f t="shared" si="94"/>
        <v>0</v>
      </c>
      <c r="HM144" s="26"/>
      <c r="HN144" s="187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187"/>
      <c r="IA144" s="187"/>
      <c r="IB144" s="187"/>
      <c r="IC144" s="26"/>
      <c r="ID144" s="26"/>
      <c r="IE144" s="187"/>
      <c r="IF144" s="187"/>
      <c r="IG144" s="26"/>
      <c r="IH144" s="26"/>
      <c r="IJ144" s="187"/>
      <c r="IK144" s="26"/>
    </row>
    <row r="145" spans="1:245" ht="14.25" customHeight="1" hidden="1">
      <c r="A145" s="39" t="s">
        <v>162</v>
      </c>
      <c r="B145" s="153"/>
      <c r="C145" s="153"/>
      <c r="D145" s="153"/>
      <c r="E145" s="23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56"/>
      <c r="U145" s="12"/>
      <c r="V145" s="100"/>
      <c r="W145" s="1"/>
      <c r="X145" s="12"/>
      <c r="Y145" s="12"/>
      <c r="Z145" s="12"/>
      <c r="AA145" s="12"/>
      <c r="AB145" s="100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"/>
      <c r="AV145" s="12"/>
      <c r="AW145" s="12"/>
      <c r="AX145" s="12"/>
      <c r="AY145" s="23"/>
      <c r="AZ145" s="12"/>
      <c r="BA145" s="12"/>
      <c r="BB145" s="12"/>
      <c r="BC145" s="1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23"/>
      <c r="BS145" s="12"/>
      <c r="BT145" s="1"/>
      <c r="BU145" s="1"/>
      <c r="BV145" s="1"/>
      <c r="BW145" s="1"/>
      <c r="BX145" s="1"/>
      <c r="BY145" s="1"/>
      <c r="BZ145" s="1"/>
      <c r="CA145" s="1"/>
      <c r="CB145" s="12"/>
      <c r="CC145" s="1"/>
      <c r="CD145" s="1"/>
      <c r="CE145" s="148"/>
      <c r="CF145" s="23"/>
      <c r="CG145" s="100"/>
      <c r="CH145" s="100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176"/>
      <c r="CV145" s="26"/>
      <c r="CW145" s="182"/>
      <c r="CX145" s="182">
        <v>1</v>
      </c>
      <c r="CY145" s="182">
        <f t="shared" si="114"/>
        <v>1</v>
      </c>
      <c r="CZ145" s="187">
        <v>2405824.488</v>
      </c>
      <c r="DA145" s="187">
        <v>0</v>
      </c>
      <c r="DB145" s="187">
        <v>3546313.668</v>
      </c>
      <c r="DC145" s="8">
        <v>1.000000000563966</v>
      </c>
      <c r="DD145" s="100">
        <v>2405824.488</v>
      </c>
      <c r="DE145" s="100">
        <v>0</v>
      </c>
      <c r="DF145" s="182">
        <v>1</v>
      </c>
      <c r="DG145" s="182">
        <v>1</v>
      </c>
      <c r="DH145" s="182">
        <v>1</v>
      </c>
      <c r="DI145" s="182">
        <v>1</v>
      </c>
      <c r="DJ145" s="182">
        <v>1</v>
      </c>
      <c r="DK145" s="182">
        <v>1</v>
      </c>
      <c r="DL145" s="182">
        <v>1</v>
      </c>
      <c r="DM145" s="8">
        <v>1</v>
      </c>
      <c r="DN145" s="26">
        <f t="shared" si="108"/>
        <v>1</v>
      </c>
      <c r="DO145" s="199">
        <v>30233389.463999998</v>
      </c>
      <c r="DP145" s="187">
        <f t="shared" si="93"/>
        <v>0</v>
      </c>
      <c r="DQ145" s="238">
        <v>1</v>
      </c>
      <c r="DR145" s="238" t="e">
        <f t="shared" si="109"/>
        <v>#DIV/0!</v>
      </c>
      <c r="DS145" s="223"/>
      <c r="DT145" s="187"/>
      <c r="DU145" s="238" t="e">
        <f t="shared" si="110"/>
        <v>#DIV/0!</v>
      </c>
      <c r="DV145" s="229"/>
      <c r="DW145" s="187">
        <v>4.656612873077393E-10</v>
      </c>
      <c r="DX145" s="238">
        <v>1</v>
      </c>
      <c r="DY145" s="238"/>
      <c r="DZ145" s="238"/>
      <c r="EA145" s="238"/>
      <c r="EB145" s="238"/>
      <c r="EC145" s="238"/>
      <c r="ED145" s="187">
        <v>4.656612873077393E-10</v>
      </c>
      <c r="EE145" s="187">
        <v>4.656612873077393E-10</v>
      </c>
      <c r="EF145" s="238"/>
      <c r="EG145" s="187">
        <v>4.656612873077393E-10</v>
      </c>
      <c r="EH145" s="187">
        <v>3974453.364</v>
      </c>
      <c r="EI145" s="187">
        <v>1356350.196</v>
      </c>
      <c r="EJ145" s="238">
        <f t="shared" si="115"/>
        <v>0.9999999999999997</v>
      </c>
      <c r="EK145" s="187">
        <v>4.656612873077393E-10</v>
      </c>
      <c r="EL145" s="187">
        <v>1108605.612</v>
      </c>
      <c r="EM145" s="26">
        <f t="shared" si="116"/>
        <v>0.9999999999999996</v>
      </c>
      <c r="EN145" s="187">
        <v>4.656612873077393E-10</v>
      </c>
      <c r="EO145" s="238">
        <f t="shared" si="111"/>
        <v>1</v>
      </c>
      <c r="EP145" s="187">
        <f t="shared" si="104"/>
        <v>2.3283064365386963E-09</v>
      </c>
      <c r="EQ145" s="187">
        <v>45946487.51999999</v>
      </c>
      <c r="ER145" s="238" t="e">
        <f t="shared" si="99"/>
        <v>#DIV/0!</v>
      </c>
      <c r="ES145" s="238">
        <f t="shared" si="99"/>
        <v>1</v>
      </c>
      <c r="ET145" s="187"/>
      <c r="EU145" s="187">
        <v>1114929.66</v>
      </c>
      <c r="EV145" s="187">
        <v>1967431.32</v>
      </c>
      <c r="EW145" s="238">
        <f t="shared" si="117"/>
        <v>1</v>
      </c>
      <c r="EX145" s="187"/>
      <c r="EY145" s="187">
        <v>5054640.767999999</v>
      </c>
      <c r="EZ145" s="251">
        <f t="shared" si="105"/>
        <v>1</v>
      </c>
      <c r="FA145" s="187"/>
      <c r="FB145" s="187">
        <v>8810049.9</v>
      </c>
      <c r="FC145" s="238">
        <f t="shared" si="118"/>
        <v>1</v>
      </c>
      <c r="FD145" s="187"/>
      <c r="FE145" s="26">
        <v>1</v>
      </c>
      <c r="FF145" s="26"/>
      <c r="FG145" s="26"/>
      <c r="FH145" s="26">
        <f t="shared" si="106"/>
        <v>1</v>
      </c>
      <c r="FI145" s="187"/>
      <c r="FJ145" s="187">
        <v>9657312.9</v>
      </c>
      <c r="FK145" s="26"/>
      <c r="FL145" s="26"/>
      <c r="FM145" s="26"/>
      <c r="FN145" s="26" t="e">
        <f t="shared" si="101"/>
        <v>#DIV/0!</v>
      </c>
      <c r="FO145" s="187"/>
      <c r="FP145" s="187"/>
      <c r="FQ145" s="26" t="e">
        <f t="shared" si="119"/>
        <v>#DIV/0!</v>
      </c>
      <c r="FR145" s="187">
        <f t="shared" si="107"/>
        <v>0</v>
      </c>
      <c r="FS145" s="187"/>
      <c r="FT145" s="238" t="e">
        <f t="shared" si="112"/>
        <v>#DIV/0!</v>
      </c>
      <c r="FU145" s="187">
        <v>0</v>
      </c>
      <c r="FV145" s="187">
        <v>0</v>
      </c>
      <c r="FW145" s="238"/>
      <c r="FX145" s="238"/>
      <c r="FY145" s="26" t="e">
        <f t="shared" si="95"/>
        <v>#DIV/0!</v>
      </c>
      <c r="FZ145" s="187"/>
      <c r="GA145" s="187">
        <v>0</v>
      </c>
      <c r="GB145" s="187"/>
      <c r="GC145" s="26"/>
      <c r="GD145" s="100"/>
      <c r="GE145" s="100"/>
      <c r="GF145" s="26"/>
      <c r="GG145" s="26"/>
      <c r="GH145" s="26"/>
      <c r="GI145" s="26"/>
      <c r="GJ145" s="26"/>
      <c r="GK145" s="26"/>
      <c r="GL145" s="26"/>
      <c r="GM145" s="100"/>
      <c r="GN145" s="100"/>
      <c r="GO145" s="26" t="e">
        <f t="shared" si="113"/>
        <v>#DIV/0!</v>
      </c>
      <c r="GP145" s="100"/>
      <c r="GQ145" s="187"/>
      <c r="GR145" s="26"/>
      <c r="GS145" s="100"/>
      <c r="GT145" s="100"/>
      <c r="GU145" s="26"/>
      <c r="GV145" s="26"/>
      <c r="GW145" s="291"/>
      <c r="GX145" s="26"/>
      <c r="GY145" s="100"/>
      <c r="GZ145" s="291"/>
      <c r="HA145" s="26"/>
      <c r="HB145" s="100"/>
      <c r="HC145" s="26"/>
      <c r="HD145" s="26"/>
      <c r="HE145" s="26"/>
      <c r="HF145" s="26"/>
      <c r="HG145" s="26"/>
      <c r="HH145" s="26"/>
      <c r="HI145" s="26"/>
      <c r="HJ145" s="26" t="e">
        <f t="shared" si="100"/>
        <v>#DIV/0!</v>
      </c>
      <c r="HK145" s="187"/>
      <c r="HL145" s="187">
        <f t="shared" si="94"/>
        <v>0</v>
      </c>
      <c r="HM145" s="26"/>
      <c r="HN145" s="187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187"/>
      <c r="IA145" s="187"/>
      <c r="IB145" s="187"/>
      <c r="IC145" s="26"/>
      <c r="ID145" s="26"/>
      <c r="IE145" s="187"/>
      <c r="IF145" s="187"/>
      <c r="IG145" s="26"/>
      <c r="IH145" s="26"/>
      <c r="IJ145" s="187"/>
      <c r="IK145" s="26"/>
    </row>
    <row r="146" spans="1:245" ht="14.25" customHeight="1" hidden="1">
      <c r="A146" s="39" t="s">
        <v>163</v>
      </c>
      <c r="B146" s="153"/>
      <c r="C146" s="153"/>
      <c r="D146" s="153"/>
      <c r="E146" s="23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56"/>
      <c r="U146" s="12"/>
      <c r="V146" s="100"/>
      <c r="W146" s="1"/>
      <c r="X146" s="12"/>
      <c r="Y146" s="12"/>
      <c r="Z146" s="12"/>
      <c r="AA146" s="12"/>
      <c r="AB146" s="100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"/>
      <c r="AV146" s="12"/>
      <c r="AW146" s="12"/>
      <c r="AX146" s="12"/>
      <c r="AY146" s="23"/>
      <c r="AZ146" s="12"/>
      <c r="BA146" s="12"/>
      <c r="BB146" s="12"/>
      <c r="BC146" s="1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23"/>
      <c r="BS146" s="12"/>
      <c r="BT146" s="1"/>
      <c r="BU146" s="1"/>
      <c r="BV146" s="1"/>
      <c r="BW146" s="1"/>
      <c r="BX146" s="1"/>
      <c r="BY146" s="1"/>
      <c r="BZ146" s="1"/>
      <c r="CA146" s="1"/>
      <c r="CB146" s="12"/>
      <c r="CC146" s="1"/>
      <c r="CD146" s="1"/>
      <c r="CE146" s="148"/>
      <c r="CF146" s="23"/>
      <c r="CG146" s="100"/>
      <c r="CH146" s="100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176"/>
      <c r="CV146" s="26"/>
      <c r="CW146" s="182"/>
      <c r="CX146" s="182">
        <v>1</v>
      </c>
      <c r="CY146" s="182">
        <f t="shared" si="114"/>
        <v>1</v>
      </c>
      <c r="CZ146" s="187">
        <v>718504.668</v>
      </c>
      <c r="DA146" s="187">
        <v>0</v>
      </c>
      <c r="DB146" s="187">
        <v>808984.4639999999</v>
      </c>
      <c r="DC146" s="8">
        <v>0.9999999950555293</v>
      </c>
      <c r="DD146" s="100">
        <v>718504.668</v>
      </c>
      <c r="DE146" s="100">
        <v>0</v>
      </c>
      <c r="DF146" s="182">
        <v>1</v>
      </c>
      <c r="DG146" s="182">
        <v>1</v>
      </c>
      <c r="DH146" s="182">
        <v>1</v>
      </c>
      <c r="DI146" s="182">
        <v>1</v>
      </c>
      <c r="DJ146" s="182">
        <v>1</v>
      </c>
      <c r="DK146" s="182">
        <v>1</v>
      </c>
      <c r="DL146" s="182">
        <v>1</v>
      </c>
      <c r="DM146" s="8">
        <v>1</v>
      </c>
      <c r="DN146" s="26">
        <f t="shared" si="108"/>
        <v>1</v>
      </c>
      <c r="DO146" s="199">
        <v>8824187.088</v>
      </c>
      <c r="DP146" s="187">
        <f t="shared" si="93"/>
        <v>0</v>
      </c>
      <c r="DQ146" s="238">
        <v>1</v>
      </c>
      <c r="DR146" s="238" t="e">
        <f t="shared" si="109"/>
        <v>#DIV/0!</v>
      </c>
      <c r="DS146" s="223"/>
      <c r="DT146" s="187"/>
      <c r="DU146" s="238" t="e">
        <f t="shared" si="110"/>
        <v>#DIV/0!</v>
      </c>
      <c r="DV146" s="229"/>
      <c r="DW146" s="187">
        <v>0</v>
      </c>
      <c r="DX146" s="238">
        <v>1</v>
      </c>
      <c r="DY146" s="238"/>
      <c r="DZ146" s="238"/>
      <c r="EA146" s="238"/>
      <c r="EB146" s="238"/>
      <c r="EC146" s="238"/>
      <c r="ED146" s="187">
        <v>0</v>
      </c>
      <c r="EE146" s="187">
        <v>0</v>
      </c>
      <c r="EF146" s="238"/>
      <c r="EG146" s="187">
        <v>0</v>
      </c>
      <c r="EH146" s="187">
        <v>2986109.724</v>
      </c>
      <c r="EI146" s="187">
        <v>878496.3</v>
      </c>
      <c r="EJ146" s="238">
        <f t="shared" si="115"/>
        <v>1</v>
      </c>
      <c r="EK146" s="187">
        <v>0</v>
      </c>
      <c r="EL146" s="187">
        <v>812901.4319999999</v>
      </c>
      <c r="EM146" s="26">
        <f t="shared" si="116"/>
        <v>1</v>
      </c>
      <c r="EN146" s="187">
        <v>0</v>
      </c>
      <c r="EO146" s="238">
        <f t="shared" si="111"/>
        <v>1</v>
      </c>
      <c r="EP146" s="187">
        <f t="shared" si="104"/>
        <v>0</v>
      </c>
      <c r="EQ146" s="187">
        <v>32967347.531999998</v>
      </c>
      <c r="ER146" s="238" t="e">
        <f t="shared" si="99"/>
        <v>#DIV/0!</v>
      </c>
      <c r="ES146" s="238">
        <f t="shared" si="99"/>
        <v>1</v>
      </c>
      <c r="ET146" s="187"/>
      <c r="EU146" s="187">
        <v>648791.124</v>
      </c>
      <c r="EV146" s="187">
        <v>1544710.236</v>
      </c>
      <c r="EW146" s="238">
        <f t="shared" si="117"/>
        <v>1</v>
      </c>
      <c r="EX146" s="187"/>
      <c r="EY146" s="187">
        <v>3497674.8359999997</v>
      </c>
      <c r="EZ146" s="251">
        <f t="shared" si="105"/>
        <v>1</v>
      </c>
      <c r="FA146" s="187"/>
      <c r="FB146" s="187">
        <v>6354678.312</v>
      </c>
      <c r="FC146" s="238">
        <f t="shared" si="118"/>
        <v>1</v>
      </c>
      <c r="FD146" s="187"/>
      <c r="FE146" s="26">
        <v>1</v>
      </c>
      <c r="FF146" s="26"/>
      <c r="FG146" s="26"/>
      <c r="FH146" s="26">
        <f t="shared" si="106"/>
        <v>1</v>
      </c>
      <c r="FI146" s="187"/>
      <c r="FJ146" s="187">
        <v>6694360.464</v>
      </c>
      <c r="FK146" s="26"/>
      <c r="FL146" s="26"/>
      <c r="FM146" s="26"/>
      <c r="FN146" s="26" t="e">
        <f t="shared" si="101"/>
        <v>#DIV/0!</v>
      </c>
      <c r="FO146" s="187"/>
      <c r="FP146" s="187"/>
      <c r="FQ146" s="26" t="e">
        <f t="shared" si="119"/>
        <v>#DIV/0!</v>
      </c>
      <c r="FR146" s="187">
        <f t="shared" si="107"/>
        <v>0</v>
      </c>
      <c r="FS146" s="187"/>
      <c r="FT146" s="238" t="e">
        <f t="shared" si="112"/>
        <v>#DIV/0!</v>
      </c>
      <c r="FU146" s="187">
        <v>0</v>
      </c>
      <c r="FV146" s="187">
        <v>0</v>
      </c>
      <c r="FW146" s="238"/>
      <c r="FX146" s="238"/>
      <c r="FY146" s="26" t="e">
        <f t="shared" si="95"/>
        <v>#DIV/0!</v>
      </c>
      <c r="FZ146" s="187"/>
      <c r="GA146" s="187">
        <v>0</v>
      </c>
      <c r="GB146" s="187"/>
      <c r="GC146" s="26"/>
      <c r="GD146" s="100"/>
      <c r="GE146" s="100"/>
      <c r="GF146" s="26"/>
      <c r="GG146" s="26"/>
      <c r="GH146" s="26"/>
      <c r="GI146" s="26"/>
      <c r="GJ146" s="26"/>
      <c r="GK146" s="26"/>
      <c r="GL146" s="26"/>
      <c r="GM146" s="100"/>
      <c r="GN146" s="100"/>
      <c r="GO146" s="26" t="e">
        <f t="shared" si="113"/>
        <v>#DIV/0!</v>
      </c>
      <c r="GP146" s="100"/>
      <c r="GQ146" s="187"/>
      <c r="GR146" s="26"/>
      <c r="GS146" s="100"/>
      <c r="GT146" s="100"/>
      <c r="GU146" s="26"/>
      <c r="GV146" s="26"/>
      <c r="GW146" s="291"/>
      <c r="GX146" s="26"/>
      <c r="GY146" s="100"/>
      <c r="GZ146" s="291"/>
      <c r="HA146" s="26"/>
      <c r="HB146" s="100"/>
      <c r="HC146" s="26"/>
      <c r="HD146" s="26"/>
      <c r="HE146" s="26"/>
      <c r="HF146" s="26"/>
      <c r="HG146" s="26"/>
      <c r="HH146" s="26"/>
      <c r="HI146" s="26"/>
      <c r="HJ146" s="26" t="e">
        <f t="shared" si="100"/>
        <v>#DIV/0!</v>
      </c>
      <c r="HK146" s="187"/>
      <c r="HL146" s="187">
        <f t="shared" si="94"/>
        <v>0</v>
      </c>
      <c r="HM146" s="26"/>
      <c r="HN146" s="187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187"/>
      <c r="IA146" s="187"/>
      <c r="IB146" s="187"/>
      <c r="IC146" s="26"/>
      <c r="ID146" s="26"/>
      <c r="IE146" s="187"/>
      <c r="IF146" s="187"/>
      <c r="IG146" s="26"/>
      <c r="IH146" s="26"/>
      <c r="IJ146" s="187"/>
      <c r="IK146" s="26"/>
    </row>
    <row r="147" spans="1:245" ht="14.25" customHeight="1" hidden="1">
      <c r="A147" s="39" t="s">
        <v>164</v>
      </c>
      <c r="B147" s="153"/>
      <c r="C147" s="153"/>
      <c r="D147" s="153"/>
      <c r="E147" s="23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56"/>
      <c r="U147" s="12"/>
      <c r="V147" s="100"/>
      <c r="W147" s="1"/>
      <c r="X147" s="12"/>
      <c r="Y147" s="12"/>
      <c r="Z147" s="12"/>
      <c r="AA147" s="12"/>
      <c r="AB147" s="100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"/>
      <c r="AV147" s="12"/>
      <c r="AW147" s="12"/>
      <c r="AX147" s="12"/>
      <c r="AY147" s="23"/>
      <c r="AZ147" s="12"/>
      <c r="BA147" s="12"/>
      <c r="BB147" s="12"/>
      <c r="BC147" s="1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23"/>
      <c r="BS147" s="12"/>
      <c r="BT147" s="1"/>
      <c r="BU147" s="1"/>
      <c r="BV147" s="1"/>
      <c r="BW147" s="1"/>
      <c r="BX147" s="1"/>
      <c r="BY147" s="1"/>
      <c r="BZ147" s="1"/>
      <c r="CA147" s="1"/>
      <c r="CB147" s="12"/>
      <c r="CC147" s="1"/>
      <c r="CD147" s="1"/>
      <c r="CE147" s="148"/>
      <c r="CF147" s="23"/>
      <c r="CG147" s="100"/>
      <c r="CH147" s="100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176"/>
      <c r="CV147" s="26"/>
      <c r="CW147" s="182"/>
      <c r="CX147" s="182">
        <v>1</v>
      </c>
      <c r="CY147" s="182">
        <f t="shared" si="114"/>
        <v>1</v>
      </c>
      <c r="CZ147" s="187">
        <v>175722.828</v>
      </c>
      <c r="DA147" s="187">
        <v>0</v>
      </c>
      <c r="DB147" s="187">
        <v>436761.42</v>
      </c>
      <c r="DC147" s="8">
        <v>1</v>
      </c>
      <c r="DD147" s="100">
        <v>175722.828</v>
      </c>
      <c r="DE147" s="100">
        <v>0</v>
      </c>
      <c r="DF147" s="182">
        <v>1</v>
      </c>
      <c r="DG147" s="182">
        <v>1</v>
      </c>
      <c r="DH147" s="182">
        <v>1</v>
      </c>
      <c r="DI147" s="182">
        <v>1</v>
      </c>
      <c r="DJ147" s="182">
        <v>1</v>
      </c>
      <c r="DK147" s="182">
        <v>1</v>
      </c>
      <c r="DL147" s="182">
        <v>1</v>
      </c>
      <c r="DM147" s="8">
        <v>1</v>
      </c>
      <c r="DN147" s="26">
        <f t="shared" si="108"/>
        <v>1</v>
      </c>
      <c r="DO147" s="199">
        <v>12944944.668</v>
      </c>
      <c r="DP147" s="187">
        <f t="shared" si="93"/>
        <v>0</v>
      </c>
      <c r="DQ147" s="238">
        <v>1</v>
      </c>
      <c r="DR147" s="238" t="e">
        <f t="shared" si="109"/>
        <v>#DIV/0!</v>
      </c>
      <c r="DS147" s="223"/>
      <c r="DT147" s="187"/>
      <c r="DU147" s="238" t="e">
        <f t="shared" si="110"/>
        <v>#DIV/0!</v>
      </c>
      <c r="DV147" s="229"/>
      <c r="DW147" s="187">
        <v>-2.3283064365386963E-10</v>
      </c>
      <c r="DX147" s="238">
        <v>1</v>
      </c>
      <c r="DY147" s="238"/>
      <c r="DZ147" s="238"/>
      <c r="EA147" s="238"/>
      <c r="EB147" s="238"/>
      <c r="EC147" s="238"/>
      <c r="ED147" s="187">
        <v>-2.3283064365386963E-10</v>
      </c>
      <c r="EE147" s="187">
        <v>-2.3283064365386963E-10</v>
      </c>
      <c r="EF147" s="238"/>
      <c r="EG147" s="187">
        <v>-2.3283064365386963E-10</v>
      </c>
      <c r="EH147" s="187">
        <v>2183324.868</v>
      </c>
      <c r="EI147" s="187">
        <v>1062650.868</v>
      </c>
      <c r="EJ147" s="238">
        <f t="shared" si="115"/>
        <v>1.0000000000000002</v>
      </c>
      <c r="EK147" s="187">
        <v>-2.3283064365386963E-10</v>
      </c>
      <c r="EL147" s="187">
        <v>428401.54799999995</v>
      </c>
      <c r="EM147" s="26">
        <f t="shared" si="116"/>
        <v>1.0000000000000004</v>
      </c>
      <c r="EN147" s="187">
        <v>-2.3283064365386963E-10</v>
      </c>
      <c r="EO147" s="238">
        <f t="shared" si="111"/>
        <v>1</v>
      </c>
      <c r="EP147" s="187">
        <f t="shared" si="104"/>
        <v>-1.1641532182693481E-09</v>
      </c>
      <c r="EQ147" s="187">
        <v>25841025.456000004</v>
      </c>
      <c r="ER147" s="238" t="e">
        <f t="shared" si="99"/>
        <v>#DIV/0!</v>
      </c>
      <c r="ES147" s="238">
        <f t="shared" si="99"/>
        <v>1</v>
      </c>
      <c r="ET147" s="187"/>
      <c r="EU147" s="187">
        <v>606423.504</v>
      </c>
      <c r="EV147" s="187">
        <v>1374046.632</v>
      </c>
      <c r="EW147" s="238">
        <f t="shared" si="117"/>
        <v>1</v>
      </c>
      <c r="EX147" s="187"/>
      <c r="EY147" s="187">
        <v>3159130.476</v>
      </c>
      <c r="EZ147" s="251">
        <f t="shared" si="105"/>
        <v>1</v>
      </c>
      <c r="FA147" s="187"/>
      <c r="FB147" s="187">
        <v>5166870.96</v>
      </c>
      <c r="FC147" s="238">
        <f t="shared" si="118"/>
        <v>1</v>
      </c>
      <c r="FD147" s="187"/>
      <c r="FE147" s="26">
        <v>1</v>
      </c>
      <c r="FF147" s="26"/>
      <c r="FG147" s="26"/>
      <c r="FH147" s="26">
        <f t="shared" si="106"/>
        <v>1</v>
      </c>
      <c r="FI147" s="187"/>
      <c r="FJ147" s="187">
        <v>6587846.868</v>
      </c>
      <c r="FK147" s="26"/>
      <c r="FL147" s="26"/>
      <c r="FM147" s="26"/>
      <c r="FN147" s="26" t="e">
        <f t="shared" si="101"/>
        <v>#DIV/0!</v>
      </c>
      <c r="FO147" s="187"/>
      <c r="FP147" s="187"/>
      <c r="FQ147" s="26" t="e">
        <f t="shared" si="119"/>
        <v>#DIV/0!</v>
      </c>
      <c r="FR147" s="187">
        <f t="shared" si="107"/>
        <v>0</v>
      </c>
      <c r="FS147" s="187"/>
      <c r="FT147" s="238" t="e">
        <f t="shared" si="112"/>
        <v>#DIV/0!</v>
      </c>
      <c r="FU147" s="187">
        <v>0</v>
      </c>
      <c r="FV147" s="187">
        <v>0</v>
      </c>
      <c r="FW147" s="238"/>
      <c r="FX147" s="238"/>
      <c r="FY147" s="26" t="e">
        <f t="shared" si="95"/>
        <v>#DIV/0!</v>
      </c>
      <c r="FZ147" s="187"/>
      <c r="GA147" s="187">
        <v>0</v>
      </c>
      <c r="GB147" s="187"/>
      <c r="GC147" s="26"/>
      <c r="GD147" s="100"/>
      <c r="GE147" s="100"/>
      <c r="GF147" s="26"/>
      <c r="GG147" s="26"/>
      <c r="GH147" s="26"/>
      <c r="GI147" s="26"/>
      <c r="GJ147" s="26"/>
      <c r="GK147" s="26"/>
      <c r="GL147" s="26"/>
      <c r="GM147" s="100"/>
      <c r="GN147" s="100"/>
      <c r="GO147" s="26" t="e">
        <f t="shared" si="113"/>
        <v>#DIV/0!</v>
      </c>
      <c r="GP147" s="100"/>
      <c r="GQ147" s="187"/>
      <c r="GR147" s="26"/>
      <c r="GS147" s="100"/>
      <c r="GT147" s="100"/>
      <c r="GU147" s="26"/>
      <c r="GV147" s="26"/>
      <c r="GW147" s="291"/>
      <c r="GX147" s="26"/>
      <c r="GY147" s="100"/>
      <c r="GZ147" s="291"/>
      <c r="HA147" s="26"/>
      <c r="HB147" s="100"/>
      <c r="HC147" s="26"/>
      <c r="HD147" s="26"/>
      <c r="HE147" s="26"/>
      <c r="HF147" s="26"/>
      <c r="HG147" s="26"/>
      <c r="HH147" s="26"/>
      <c r="HI147" s="26"/>
      <c r="HJ147" s="26" t="e">
        <f t="shared" si="100"/>
        <v>#DIV/0!</v>
      </c>
      <c r="HK147" s="187"/>
      <c r="HL147" s="187">
        <f t="shared" si="94"/>
        <v>0</v>
      </c>
      <c r="HM147" s="26"/>
      <c r="HN147" s="187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187"/>
      <c r="IA147" s="187"/>
      <c r="IB147" s="187"/>
      <c r="IC147" s="26"/>
      <c r="ID147" s="26"/>
      <c r="IE147" s="187"/>
      <c r="IF147" s="187"/>
      <c r="IG147" s="26"/>
      <c r="IH147" s="26"/>
      <c r="IJ147" s="187"/>
      <c r="IK147" s="26"/>
    </row>
    <row r="148" spans="1:245" ht="14.25" customHeight="1" hidden="1">
      <c r="A148" s="253" t="s">
        <v>165</v>
      </c>
      <c r="B148" s="153"/>
      <c r="C148" s="153"/>
      <c r="D148" s="153"/>
      <c r="E148" s="23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56"/>
      <c r="U148" s="12"/>
      <c r="V148" s="100"/>
      <c r="W148" s="1"/>
      <c r="X148" s="12"/>
      <c r="Y148" s="12"/>
      <c r="Z148" s="12"/>
      <c r="AA148" s="12"/>
      <c r="AB148" s="100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"/>
      <c r="AV148" s="12"/>
      <c r="AW148" s="12"/>
      <c r="AX148" s="12"/>
      <c r="AY148" s="23"/>
      <c r="AZ148" s="12"/>
      <c r="BA148" s="12"/>
      <c r="BB148" s="12"/>
      <c r="BC148" s="1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23"/>
      <c r="BS148" s="12"/>
      <c r="BT148" s="1"/>
      <c r="BU148" s="1"/>
      <c r="BV148" s="1"/>
      <c r="BW148" s="1"/>
      <c r="BX148" s="1"/>
      <c r="BY148" s="1"/>
      <c r="BZ148" s="1"/>
      <c r="CA148" s="1"/>
      <c r="CB148" s="12"/>
      <c r="CC148" s="1"/>
      <c r="CD148" s="1"/>
      <c r="CE148" s="148"/>
      <c r="CF148" s="23"/>
      <c r="CG148" s="100"/>
      <c r="CH148" s="100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176"/>
      <c r="CV148" s="26"/>
      <c r="CW148" s="182"/>
      <c r="CX148" s="182"/>
      <c r="CY148" s="182">
        <f t="shared" si="114"/>
        <v>1</v>
      </c>
      <c r="CZ148" s="187">
        <v>6889.44</v>
      </c>
      <c r="DA148" s="187">
        <v>0</v>
      </c>
      <c r="DB148" s="187">
        <v>13956.671999999999</v>
      </c>
      <c r="DC148" s="8">
        <v>0.9999998566993622</v>
      </c>
      <c r="DD148" s="100">
        <v>6889.44</v>
      </c>
      <c r="DE148" s="100">
        <v>0</v>
      </c>
      <c r="DF148" s="182">
        <v>1</v>
      </c>
      <c r="DG148" s="182">
        <v>1</v>
      </c>
      <c r="DH148" s="182">
        <v>1</v>
      </c>
      <c r="DI148" s="182">
        <v>1</v>
      </c>
      <c r="DJ148" s="182">
        <v>1</v>
      </c>
      <c r="DK148" s="182">
        <v>1</v>
      </c>
      <c r="DL148" s="182">
        <v>1</v>
      </c>
      <c r="DM148" s="8">
        <v>1</v>
      </c>
      <c r="DN148" s="26">
        <f t="shared" si="108"/>
        <v>1</v>
      </c>
      <c r="DO148" s="199">
        <v>634421.424</v>
      </c>
      <c r="DP148" s="187">
        <f t="shared" si="93"/>
        <v>0</v>
      </c>
      <c r="DQ148" s="238">
        <v>1</v>
      </c>
      <c r="DR148" s="238" t="e">
        <f t="shared" si="109"/>
        <v>#DIV/0!</v>
      </c>
      <c r="DS148" s="223"/>
      <c r="DT148" s="187"/>
      <c r="DU148" s="238" t="e">
        <f t="shared" si="110"/>
        <v>#DIV/0!</v>
      </c>
      <c r="DV148" s="229"/>
      <c r="DW148" s="187">
        <v>0</v>
      </c>
      <c r="DX148" s="238">
        <v>1</v>
      </c>
      <c r="DY148" s="238"/>
      <c r="DZ148" s="238"/>
      <c r="EA148" s="238"/>
      <c r="EB148" s="238"/>
      <c r="EC148" s="238"/>
      <c r="ED148" s="187">
        <v>0</v>
      </c>
      <c r="EE148" s="187">
        <v>0</v>
      </c>
      <c r="EF148" s="238"/>
      <c r="EG148" s="187">
        <v>0</v>
      </c>
      <c r="EH148" s="187">
        <v>271261.35599999997</v>
      </c>
      <c r="EI148" s="187">
        <v>88197.9</v>
      </c>
      <c r="EJ148" s="238">
        <f t="shared" si="115"/>
        <v>1</v>
      </c>
      <c r="EK148" s="187">
        <v>0</v>
      </c>
      <c r="EL148" s="187">
        <v>30208.956</v>
      </c>
      <c r="EM148" s="26">
        <f t="shared" si="116"/>
        <v>1</v>
      </c>
      <c r="EN148" s="187">
        <v>0</v>
      </c>
      <c r="EO148" s="238">
        <f t="shared" si="111"/>
        <v>1</v>
      </c>
      <c r="EP148" s="187">
        <f t="shared" si="104"/>
        <v>0</v>
      </c>
      <c r="EQ148" s="187">
        <v>2049513.5159999996</v>
      </c>
      <c r="ER148" s="238" t="e">
        <f t="shared" si="99"/>
        <v>#DIV/0!</v>
      </c>
      <c r="ES148" s="238">
        <f t="shared" si="99"/>
        <v>1</v>
      </c>
      <c r="ET148" s="187"/>
      <c r="EU148" s="187">
        <v>83641.71599999999</v>
      </c>
      <c r="EV148" s="187">
        <v>188763.10799999998</v>
      </c>
      <c r="EW148" s="238">
        <f t="shared" si="117"/>
        <v>1</v>
      </c>
      <c r="EX148" s="187"/>
      <c r="EY148" s="187">
        <v>473057.616</v>
      </c>
      <c r="EZ148" s="251">
        <f t="shared" si="105"/>
        <v>1</v>
      </c>
      <c r="FA148" s="187"/>
      <c r="FB148" s="187">
        <v>760983.9</v>
      </c>
      <c r="FC148" s="238">
        <f>(FB148-FD148)/FB148</f>
        <v>1</v>
      </c>
      <c r="FD148" s="187">
        <v>0</v>
      </c>
      <c r="FE148" s="26">
        <v>1</v>
      </c>
      <c r="FF148" s="26"/>
      <c r="FG148" s="26"/>
      <c r="FH148" s="26">
        <f t="shared" si="106"/>
        <v>1</v>
      </c>
      <c r="FI148" s="187"/>
      <c r="FJ148" s="187">
        <v>908901.9839999999</v>
      </c>
      <c r="FK148" s="26"/>
      <c r="FL148" s="26"/>
      <c r="FM148" s="26"/>
      <c r="FN148" s="26" t="e">
        <f t="shared" si="101"/>
        <v>#DIV/0!</v>
      </c>
      <c r="FO148" s="187"/>
      <c r="FP148" s="187"/>
      <c r="FQ148" s="26" t="e">
        <f t="shared" si="119"/>
        <v>#DIV/0!</v>
      </c>
      <c r="FR148" s="187">
        <v>0</v>
      </c>
      <c r="FS148" s="187"/>
      <c r="FT148" s="238" t="e">
        <f t="shared" si="112"/>
        <v>#DIV/0!</v>
      </c>
      <c r="FU148" s="187">
        <v>0</v>
      </c>
      <c r="FV148" s="187">
        <v>0</v>
      </c>
      <c r="FW148" s="238"/>
      <c r="FX148" s="238"/>
      <c r="FY148" s="26" t="e">
        <f t="shared" si="95"/>
        <v>#DIV/0!</v>
      </c>
      <c r="FZ148" s="187"/>
      <c r="GA148" s="187">
        <v>0</v>
      </c>
      <c r="GB148" s="187"/>
      <c r="GC148" s="26"/>
      <c r="GD148" s="100"/>
      <c r="GE148" s="100"/>
      <c r="GF148" s="26"/>
      <c r="GG148" s="26"/>
      <c r="GH148" s="26"/>
      <c r="GI148" s="26"/>
      <c r="GJ148" s="26"/>
      <c r="GK148" s="26"/>
      <c r="GL148" s="26"/>
      <c r="GM148" s="100"/>
      <c r="GN148" s="100"/>
      <c r="GO148" s="26" t="e">
        <f t="shared" si="113"/>
        <v>#DIV/0!</v>
      </c>
      <c r="GP148" s="100"/>
      <c r="GQ148" s="187"/>
      <c r="GR148" s="26"/>
      <c r="GS148" s="100"/>
      <c r="GT148" s="100"/>
      <c r="GU148" s="26"/>
      <c r="GV148" s="26"/>
      <c r="GW148" s="291"/>
      <c r="GX148" s="26"/>
      <c r="GY148" s="100"/>
      <c r="GZ148" s="291"/>
      <c r="HA148" s="26"/>
      <c r="HB148" s="100"/>
      <c r="HC148" s="26"/>
      <c r="HD148" s="26"/>
      <c r="HE148" s="26"/>
      <c r="HF148" s="26"/>
      <c r="HG148" s="26"/>
      <c r="HH148" s="26"/>
      <c r="HI148" s="26"/>
      <c r="HJ148" s="26" t="e">
        <f t="shared" si="100"/>
        <v>#DIV/0!</v>
      </c>
      <c r="HK148" s="187"/>
      <c r="HL148" s="187">
        <f t="shared" si="94"/>
        <v>0</v>
      </c>
      <c r="HM148" s="26"/>
      <c r="HN148" s="187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187"/>
      <c r="IA148" s="187"/>
      <c r="IB148" s="187"/>
      <c r="IC148" s="26"/>
      <c r="ID148" s="26"/>
      <c r="IE148" s="187"/>
      <c r="IF148" s="187"/>
      <c r="IG148" s="26"/>
      <c r="IH148" s="26"/>
      <c r="IJ148" s="187"/>
      <c r="IK148" s="26"/>
    </row>
    <row r="149" spans="1:245" ht="14.25" customHeight="1" hidden="1">
      <c r="A149" s="39" t="s">
        <v>166</v>
      </c>
      <c r="B149" s="153"/>
      <c r="C149" s="153"/>
      <c r="D149" s="153"/>
      <c r="E149" s="23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56"/>
      <c r="U149" s="12"/>
      <c r="V149" s="100"/>
      <c r="W149" s="1"/>
      <c r="X149" s="12"/>
      <c r="Y149" s="12"/>
      <c r="Z149" s="12"/>
      <c r="AA149" s="12"/>
      <c r="AB149" s="100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"/>
      <c r="AV149" s="12"/>
      <c r="AW149" s="12"/>
      <c r="AX149" s="12"/>
      <c r="AY149" s="23"/>
      <c r="AZ149" s="12"/>
      <c r="BA149" s="12"/>
      <c r="BB149" s="12"/>
      <c r="BC149" s="1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23"/>
      <c r="BS149" s="12"/>
      <c r="BT149" s="1"/>
      <c r="BU149" s="1"/>
      <c r="BV149" s="1"/>
      <c r="BW149" s="1"/>
      <c r="BX149" s="1"/>
      <c r="BY149" s="1"/>
      <c r="BZ149" s="1"/>
      <c r="CA149" s="1"/>
      <c r="CB149" s="12"/>
      <c r="CC149" s="1"/>
      <c r="CD149" s="1"/>
      <c r="CE149" s="148"/>
      <c r="CF149" s="23"/>
      <c r="CG149" s="100"/>
      <c r="CH149" s="100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176"/>
      <c r="CV149" s="26"/>
      <c r="CW149" s="182"/>
      <c r="CX149" s="182"/>
      <c r="CY149" s="182">
        <f t="shared" si="114"/>
        <v>1</v>
      </c>
      <c r="CZ149" s="187">
        <v>53690.00399999999</v>
      </c>
      <c r="DA149" s="187">
        <v>0</v>
      </c>
      <c r="DB149" s="187">
        <v>81435.06</v>
      </c>
      <c r="DC149" s="8">
        <v>1</v>
      </c>
      <c r="DD149" s="100">
        <v>53690.00399999999</v>
      </c>
      <c r="DE149" s="100">
        <v>0</v>
      </c>
      <c r="DF149" s="182">
        <v>1</v>
      </c>
      <c r="DG149" s="182">
        <v>1</v>
      </c>
      <c r="DH149" s="182">
        <v>1</v>
      </c>
      <c r="DI149" s="182">
        <v>1</v>
      </c>
      <c r="DJ149" s="182">
        <v>1</v>
      </c>
      <c r="DK149" s="182">
        <v>1</v>
      </c>
      <c r="DL149" s="182">
        <v>1</v>
      </c>
      <c r="DM149" s="8">
        <v>1</v>
      </c>
      <c r="DN149" s="26">
        <f t="shared" si="108"/>
        <v>1</v>
      </c>
      <c r="DO149" s="199">
        <v>425918.98799999995</v>
      </c>
      <c r="DP149" s="187">
        <f t="shared" si="93"/>
        <v>0</v>
      </c>
      <c r="DQ149" s="238">
        <v>1</v>
      </c>
      <c r="DR149" s="238" t="e">
        <f t="shared" si="109"/>
        <v>#DIV/0!</v>
      </c>
      <c r="DS149" s="223"/>
      <c r="DT149" s="187"/>
      <c r="DU149" s="238" t="e">
        <f t="shared" si="110"/>
        <v>#DIV/0!</v>
      </c>
      <c r="DV149" s="229"/>
      <c r="DW149" s="187">
        <v>0</v>
      </c>
      <c r="DX149" s="238">
        <v>1</v>
      </c>
      <c r="DY149" s="238"/>
      <c r="DZ149" s="238"/>
      <c r="EA149" s="238"/>
      <c r="EB149" s="238"/>
      <c r="EC149" s="238"/>
      <c r="ED149" s="187">
        <v>0</v>
      </c>
      <c r="EE149" s="187">
        <v>0</v>
      </c>
      <c r="EF149" s="238"/>
      <c r="EG149" s="187">
        <v>0</v>
      </c>
      <c r="EH149" s="187">
        <v>29310.611999999997</v>
      </c>
      <c r="EI149" s="187">
        <v>37839.407999999996</v>
      </c>
      <c r="EJ149" s="238">
        <f t="shared" si="115"/>
        <v>1</v>
      </c>
      <c r="EK149" s="187">
        <v>0</v>
      </c>
      <c r="EL149" s="187">
        <v>56732.76</v>
      </c>
      <c r="EM149" s="26">
        <f t="shared" si="116"/>
        <v>1</v>
      </c>
      <c r="EN149" s="187">
        <v>0</v>
      </c>
      <c r="EO149" s="238">
        <f t="shared" si="111"/>
        <v>1</v>
      </c>
      <c r="EP149" s="187">
        <f t="shared" si="104"/>
        <v>0</v>
      </c>
      <c r="EQ149" s="187">
        <v>699213.0480000001</v>
      </c>
      <c r="ER149" s="238" t="e">
        <f t="shared" si="99"/>
        <v>#DIV/0!</v>
      </c>
      <c r="ES149" s="238">
        <f t="shared" si="99"/>
        <v>1</v>
      </c>
      <c r="ET149" s="187"/>
      <c r="EU149" s="187">
        <v>92620.02</v>
      </c>
      <c r="EV149" s="187">
        <v>80763.01199999999</v>
      </c>
      <c r="EW149" s="238">
        <f t="shared" si="117"/>
        <v>1</v>
      </c>
      <c r="EX149" s="187"/>
      <c r="EY149" s="187">
        <v>113751.55200000001</v>
      </c>
      <c r="EZ149" s="251">
        <f t="shared" si="105"/>
        <v>1</v>
      </c>
      <c r="FA149" s="187"/>
      <c r="FB149" s="187">
        <v>71561.50799999999</v>
      </c>
      <c r="FC149" s="238">
        <f t="shared" si="118"/>
        <v>1</v>
      </c>
      <c r="FD149" s="187"/>
      <c r="FE149" s="26">
        <v>1</v>
      </c>
      <c r="FF149" s="26"/>
      <c r="FG149" s="26"/>
      <c r="FH149" s="26" t="e">
        <f t="shared" si="106"/>
        <v>#DIV/0!</v>
      </c>
      <c r="FI149" s="187"/>
      <c r="FJ149" s="187">
        <v>0</v>
      </c>
      <c r="FK149" s="26"/>
      <c r="FL149" s="26"/>
      <c r="FM149" s="26"/>
      <c r="FN149" s="26" t="e">
        <f t="shared" si="101"/>
        <v>#DIV/0!</v>
      </c>
      <c r="FO149" s="187"/>
      <c r="FP149" s="187"/>
      <c r="FQ149" s="26" t="e">
        <f t="shared" si="119"/>
        <v>#DIV/0!</v>
      </c>
      <c r="FR149" s="187">
        <f t="shared" si="107"/>
        <v>0</v>
      </c>
      <c r="FS149" s="187"/>
      <c r="FT149" s="238" t="e">
        <f t="shared" si="112"/>
        <v>#DIV/0!</v>
      </c>
      <c r="FU149" s="187">
        <v>0</v>
      </c>
      <c r="FV149" s="187">
        <v>0</v>
      </c>
      <c r="FW149" s="238"/>
      <c r="FX149" s="238"/>
      <c r="FY149" s="26" t="e">
        <f t="shared" si="95"/>
        <v>#DIV/0!</v>
      </c>
      <c r="FZ149" s="187"/>
      <c r="GA149" s="187">
        <v>0</v>
      </c>
      <c r="GB149" s="187"/>
      <c r="GC149" s="26"/>
      <c r="GD149" s="100"/>
      <c r="GE149" s="100"/>
      <c r="GF149" s="26"/>
      <c r="GG149" s="26"/>
      <c r="GH149" s="26"/>
      <c r="GI149" s="26"/>
      <c r="GJ149" s="26"/>
      <c r="GK149" s="26"/>
      <c r="GL149" s="26"/>
      <c r="GM149" s="100"/>
      <c r="GN149" s="100"/>
      <c r="GO149" s="26" t="e">
        <f t="shared" si="113"/>
        <v>#DIV/0!</v>
      </c>
      <c r="GP149" s="100"/>
      <c r="GQ149" s="187"/>
      <c r="GR149" s="26"/>
      <c r="GS149" s="100"/>
      <c r="GT149" s="100"/>
      <c r="GU149" s="26"/>
      <c r="GV149" s="26"/>
      <c r="GW149" s="291"/>
      <c r="GX149" s="26"/>
      <c r="GY149" s="100"/>
      <c r="GZ149" s="291"/>
      <c r="HA149" s="26"/>
      <c r="HB149" s="100"/>
      <c r="HC149" s="26"/>
      <c r="HD149" s="26"/>
      <c r="HE149" s="26"/>
      <c r="HF149" s="26"/>
      <c r="HG149" s="26"/>
      <c r="HH149" s="26"/>
      <c r="HI149" s="26"/>
      <c r="HJ149" s="26" t="e">
        <f t="shared" si="100"/>
        <v>#DIV/0!</v>
      </c>
      <c r="HK149" s="187"/>
      <c r="HL149" s="187">
        <f t="shared" si="94"/>
        <v>0</v>
      </c>
      <c r="HM149" s="26"/>
      <c r="HN149" s="187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187"/>
      <c r="IA149" s="187"/>
      <c r="IB149" s="187"/>
      <c r="IC149" s="26"/>
      <c r="ID149" s="26"/>
      <c r="IE149" s="187"/>
      <c r="IF149" s="187"/>
      <c r="IG149" s="26"/>
      <c r="IH149" s="26"/>
      <c r="IJ149" s="187"/>
      <c r="IK149" s="26"/>
    </row>
    <row r="150" spans="1:245" ht="14.25" customHeight="1" hidden="1">
      <c r="A150" s="39" t="s">
        <v>167</v>
      </c>
      <c r="B150" s="153"/>
      <c r="C150" s="153"/>
      <c r="D150" s="153"/>
      <c r="E150" s="23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56"/>
      <c r="U150" s="12"/>
      <c r="V150" s="100"/>
      <c r="W150" s="1"/>
      <c r="X150" s="12"/>
      <c r="Y150" s="12"/>
      <c r="Z150" s="12"/>
      <c r="AA150" s="12"/>
      <c r="AB150" s="100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"/>
      <c r="AV150" s="12"/>
      <c r="AW150" s="12"/>
      <c r="AX150" s="12"/>
      <c r="AY150" s="23"/>
      <c r="AZ150" s="12"/>
      <c r="BA150" s="12"/>
      <c r="BB150" s="12"/>
      <c r="BC150" s="1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23"/>
      <c r="BS150" s="12"/>
      <c r="BT150" s="1"/>
      <c r="BU150" s="1"/>
      <c r="BV150" s="1"/>
      <c r="BW150" s="1"/>
      <c r="BX150" s="1"/>
      <c r="BY150" s="1"/>
      <c r="BZ150" s="1"/>
      <c r="CA150" s="1"/>
      <c r="CB150" s="12"/>
      <c r="CC150" s="1"/>
      <c r="CD150" s="1"/>
      <c r="CE150" s="148"/>
      <c r="CF150" s="23"/>
      <c r="CG150" s="100"/>
      <c r="CH150" s="100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176"/>
      <c r="CV150" s="26"/>
      <c r="CW150" s="182"/>
      <c r="CX150" s="182"/>
      <c r="CY150" s="182">
        <f t="shared" si="114"/>
        <v>0.9999999999999999</v>
      </c>
      <c r="CZ150" s="187">
        <v>216744.216</v>
      </c>
      <c r="DA150" s="187">
        <v>2.9103830456733704E-11</v>
      </c>
      <c r="DB150" s="187">
        <v>319134.04799999995</v>
      </c>
      <c r="DC150" s="8">
        <v>1.0000000062669594</v>
      </c>
      <c r="DD150" s="100">
        <v>216744.216</v>
      </c>
      <c r="DE150" s="100">
        <v>2.9103830456733704E-11</v>
      </c>
      <c r="DF150" s="182">
        <v>1</v>
      </c>
      <c r="DG150" s="182">
        <v>1</v>
      </c>
      <c r="DH150" s="182">
        <v>1</v>
      </c>
      <c r="DI150" s="182">
        <v>1</v>
      </c>
      <c r="DJ150" s="182">
        <v>1</v>
      </c>
      <c r="DK150" s="182">
        <v>1</v>
      </c>
      <c r="DL150" s="182">
        <v>1</v>
      </c>
      <c r="DM150" s="8">
        <v>1</v>
      </c>
      <c r="DN150" s="26">
        <f t="shared" si="108"/>
        <v>1</v>
      </c>
      <c r="DO150" s="199">
        <v>2824090.571999999</v>
      </c>
      <c r="DP150" s="187">
        <f t="shared" si="93"/>
        <v>5.820766091346741E-11</v>
      </c>
      <c r="DQ150" s="238">
        <v>1</v>
      </c>
      <c r="DR150" s="238" t="e">
        <f t="shared" si="109"/>
        <v>#DIV/0!</v>
      </c>
      <c r="DS150" s="223"/>
      <c r="DT150" s="187"/>
      <c r="DU150" s="238" t="e">
        <f t="shared" si="110"/>
        <v>#DIV/0!</v>
      </c>
      <c r="DV150" s="229"/>
      <c r="DW150" s="187">
        <v>0</v>
      </c>
      <c r="DX150" s="238">
        <v>1</v>
      </c>
      <c r="DY150" s="238"/>
      <c r="DZ150" s="238"/>
      <c r="EA150" s="238"/>
      <c r="EB150" s="238"/>
      <c r="EC150" s="238"/>
      <c r="ED150" s="187">
        <v>0</v>
      </c>
      <c r="EE150" s="187">
        <v>0</v>
      </c>
      <c r="EF150" s="238"/>
      <c r="EG150" s="187">
        <v>0</v>
      </c>
      <c r="EH150" s="187">
        <v>956817.072</v>
      </c>
      <c r="EI150" s="187">
        <v>289449.564</v>
      </c>
      <c r="EJ150" s="238">
        <f t="shared" si="115"/>
        <v>1</v>
      </c>
      <c r="EK150" s="187">
        <v>0</v>
      </c>
      <c r="EL150" s="187">
        <v>199984.26</v>
      </c>
      <c r="EM150" s="26">
        <f t="shared" si="116"/>
        <v>1</v>
      </c>
      <c r="EN150" s="187">
        <v>0</v>
      </c>
      <c r="EO150" s="238">
        <f t="shared" si="111"/>
        <v>1</v>
      </c>
      <c r="EP150" s="187">
        <f t="shared" si="104"/>
        <v>0</v>
      </c>
      <c r="EQ150" s="187">
        <v>11140525.128</v>
      </c>
      <c r="ER150" s="238" t="e">
        <f t="shared" si="99"/>
        <v>#DIV/0!</v>
      </c>
      <c r="ES150" s="238">
        <f t="shared" si="99"/>
        <v>1</v>
      </c>
      <c r="ET150" s="187"/>
      <c r="EU150" s="187">
        <v>161928.13199999998</v>
      </c>
      <c r="EV150" s="187">
        <v>415698.02400000003</v>
      </c>
      <c r="EW150" s="238">
        <f t="shared" si="117"/>
        <v>1</v>
      </c>
      <c r="EX150" s="187"/>
      <c r="EY150" s="187">
        <v>1162554.312</v>
      </c>
      <c r="EZ150" s="251">
        <f t="shared" si="105"/>
        <v>1</v>
      </c>
      <c r="FA150" s="187"/>
      <c r="FB150" s="187">
        <v>2054057.52</v>
      </c>
      <c r="FC150" s="238">
        <f t="shared" si="118"/>
        <v>1</v>
      </c>
      <c r="FD150" s="187"/>
      <c r="FE150" s="26">
        <v>1</v>
      </c>
      <c r="FF150" s="26"/>
      <c r="FG150" s="26"/>
      <c r="FH150" s="26">
        <f t="shared" si="106"/>
        <v>1</v>
      </c>
      <c r="FI150" s="187"/>
      <c r="FJ150" s="187">
        <v>2257616.808</v>
      </c>
      <c r="FK150" s="26"/>
      <c r="FL150" s="26"/>
      <c r="FM150" s="26"/>
      <c r="FN150" s="26" t="e">
        <f t="shared" si="101"/>
        <v>#DIV/0!</v>
      </c>
      <c r="FO150" s="187"/>
      <c r="FP150" s="187"/>
      <c r="FQ150" s="26" t="e">
        <f t="shared" si="119"/>
        <v>#DIV/0!</v>
      </c>
      <c r="FR150" s="187">
        <f t="shared" si="107"/>
        <v>0</v>
      </c>
      <c r="FS150" s="187"/>
      <c r="FT150" s="238" t="e">
        <f t="shared" si="112"/>
        <v>#DIV/0!</v>
      </c>
      <c r="FU150" s="187">
        <v>0</v>
      </c>
      <c r="FV150" s="187">
        <v>0</v>
      </c>
      <c r="FW150" s="238"/>
      <c r="FX150" s="238"/>
      <c r="FY150" s="26" t="e">
        <f t="shared" si="95"/>
        <v>#DIV/0!</v>
      </c>
      <c r="FZ150" s="187"/>
      <c r="GA150" s="187">
        <v>0</v>
      </c>
      <c r="GB150" s="187"/>
      <c r="GC150" s="26"/>
      <c r="GD150" s="100"/>
      <c r="GE150" s="100"/>
      <c r="GF150" s="26"/>
      <c r="GG150" s="26"/>
      <c r="GH150" s="26"/>
      <c r="GI150" s="26"/>
      <c r="GJ150" s="26"/>
      <c r="GK150" s="26"/>
      <c r="GL150" s="26"/>
      <c r="GM150" s="100"/>
      <c r="GN150" s="100"/>
      <c r="GO150" s="26" t="e">
        <f t="shared" si="113"/>
        <v>#DIV/0!</v>
      </c>
      <c r="GP150" s="100"/>
      <c r="GQ150" s="187"/>
      <c r="GR150" s="26"/>
      <c r="GS150" s="100"/>
      <c r="GT150" s="100"/>
      <c r="GU150" s="26"/>
      <c r="GV150" s="26"/>
      <c r="GW150" s="291"/>
      <c r="GX150" s="26"/>
      <c r="GY150" s="100"/>
      <c r="GZ150" s="291"/>
      <c r="HA150" s="26"/>
      <c r="HB150" s="100"/>
      <c r="HC150" s="26"/>
      <c r="HD150" s="26"/>
      <c r="HE150" s="26"/>
      <c r="HF150" s="26"/>
      <c r="HG150" s="26"/>
      <c r="HH150" s="26"/>
      <c r="HI150" s="26"/>
      <c r="HJ150" s="26" t="e">
        <f t="shared" si="100"/>
        <v>#DIV/0!</v>
      </c>
      <c r="HK150" s="187"/>
      <c r="HL150" s="187">
        <f t="shared" si="94"/>
        <v>0</v>
      </c>
      <c r="HM150" s="26"/>
      <c r="HN150" s="187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187"/>
      <c r="IA150" s="187"/>
      <c r="IB150" s="187"/>
      <c r="IC150" s="26"/>
      <c r="ID150" s="26"/>
      <c r="IE150" s="187"/>
      <c r="IF150" s="187"/>
      <c r="IG150" s="26"/>
      <c r="IH150" s="26"/>
      <c r="IJ150" s="187"/>
      <c r="IK150" s="26"/>
    </row>
    <row r="151" spans="1:245" ht="14.25" customHeight="1" hidden="1">
      <c r="A151" s="39" t="s">
        <v>169</v>
      </c>
      <c r="B151" s="153"/>
      <c r="C151" s="153"/>
      <c r="D151" s="153"/>
      <c r="E151" s="23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56"/>
      <c r="U151" s="12"/>
      <c r="V151" s="100"/>
      <c r="W151" s="1"/>
      <c r="X151" s="12"/>
      <c r="Y151" s="12"/>
      <c r="Z151" s="12"/>
      <c r="AA151" s="12"/>
      <c r="AB151" s="100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"/>
      <c r="AV151" s="12"/>
      <c r="AW151" s="12"/>
      <c r="AX151" s="12"/>
      <c r="AY151" s="23"/>
      <c r="AZ151" s="12"/>
      <c r="BA151" s="12"/>
      <c r="BB151" s="12"/>
      <c r="BC151" s="1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23"/>
      <c r="BS151" s="12"/>
      <c r="BT151" s="1"/>
      <c r="BU151" s="1"/>
      <c r="BV151" s="1"/>
      <c r="BW151" s="1"/>
      <c r="BX151" s="1"/>
      <c r="BY151" s="1"/>
      <c r="BZ151" s="1"/>
      <c r="CA151" s="1"/>
      <c r="CB151" s="12"/>
      <c r="CC151" s="1"/>
      <c r="CD151" s="1"/>
      <c r="CE151" s="148"/>
      <c r="CF151" s="23"/>
      <c r="CG151" s="100"/>
      <c r="CH151" s="100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176"/>
      <c r="CV151" s="26"/>
      <c r="CW151" s="182"/>
      <c r="CX151" s="182"/>
      <c r="CY151" s="182"/>
      <c r="CZ151" s="187"/>
      <c r="DA151" s="187"/>
      <c r="DB151" s="187">
        <v>20768.327999999998</v>
      </c>
      <c r="DC151" s="8">
        <v>1.0000000963004823</v>
      </c>
      <c r="DD151" s="100"/>
      <c r="DE151" s="100"/>
      <c r="DF151" s="182">
        <v>1</v>
      </c>
      <c r="DG151" s="182">
        <v>1</v>
      </c>
      <c r="DH151" s="182">
        <v>1</v>
      </c>
      <c r="DI151" s="182">
        <v>1</v>
      </c>
      <c r="DJ151" s="182">
        <v>1</v>
      </c>
      <c r="DK151" s="182">
        <v>1</v>
      </c>
      <c r="DL151" s="182">
        <v>1</v>
      </c>
      <c r="DM151" s="8">
        <v>1</v>
      </c>
      <c r="DN151" s="26">
        <f t="shared" si="108"/>
        <v>1</v>
      </c>
      <c r="DO151" s="199">
        <v>158107.92</v>
      </c>
      <c r="DP151" s="187">
        <f t="shared" si="93"/>
        <v>0</v>
      </c>
      <c r="DQ151" s="238">
        <v>1</v>
      </c>
      <c r="DR151" s="238" t="e">
        <f t="shared" si="109"/>
        <v>#DIV/0!</v>
      </c>
      <c r="DS151" s="223"/>
      <c r="DT151" s="187"/>
      <c r="DU151" s="238" t="e">
        <f t="shared" si="110"/>
        <v>#DIV/0!</v>
      </c>
      <c r="DV151" s="229"/>
      <c r="DW151" s="187">
        <v>0</v>
      </c>
      <c r="DX151" s="238">
        <v>1</v>
      </c>
      <c r="DY151" s="238"/>
      <c r="DZ151" s="238"/>
      <c r="EA151" s="238"/>
      <c r="EB151" s="238"/>
      <c r="EC151" s="238"/>
      <c r="ED151" s="187">
        <v>0</v>
      </c>
      <c r="EE151" s="187">
        <v>0</v>
      </c>
      <c r="EF151" s="238"/>
      <c r="EG151" s="187">
        <v>0</v>
      </c>
      <c r="EH151" s="187">
        <v>27109.068</v>
      </c>
      <c r="EI151" s="187">
        <v>6940.308</v>
      </c>
      <c r="EJ151" s="238">
        <f t="shared" si="115"/>
        <v>1</v>
      </c>
      <c r="EK151" s="187">
        <v>0</v>
      </c>
      <c r="EL151" s="187">
        <v>3727.8</v>
      </c>
      <c r="EM151" s="26">
        <f t="shared" si="116"/>
        <v>1</v>
      </c>
      <c r="EN151" s="187">
        <v>0</v>
      </c>
      <c r="EO151" s="238">
        <f t="shared" si="111"/>
        <v>1</v>
      </c>
      <c r="EP151" s="187">
        <f t="shared" si="104"/>
        <v>0</v>
      </c>
      <c r="EQ151" s="187">
        <v>279932.35199999996</v>
      </c>
      <c r="ER151" s="238" t="e">
        <f t="shared" si="99"/>
        <v>#DIV/0!</v>
      </c>
      <c r="ES151" s="238">
        <f t="shared" si="99"/>
        <v>1</v>
      </c>
      <c r="ET151" s="187"/>
      <c r="EU151" s="187">
        <v>3816.36</v>
      </c>
      <c r="EV151" s="187">
        <v>11205.24</v>
      </c>
      <c r="EW151" s="238">
        <f t="shared" si="117"/>
        <v>1</v>
      </c>
      <c r="EX151" s="187"/>
      <c r="EY151" s="187">
        <v>28266.852</v>
      </c>
      <c r="EZ151" s="251">
        <f t="shared" si="105"/>
        <v>1</v>
      </c>
      <c r="FA151" s="187"/>
      <c r="FB151" s="187">
        <v>52495.092000000004</v>
      </c>
      <c r="FC151" s="238">
        <f t="shared" si="118"/>
        <v>1</v>
      </c>
      <c r="FD151" s="187"/>
      <c r="FE151" s="26">
        <v>1</v>
      </c>
      <c r="FF151" s="26"/>
      <c r="FG151" s="26"/>
      <c r="FH151" s="26">
        <f t="shared" si="106"/>
        <v>1</v>
      </c>
      <c r="FI151" s="187"/>
      <c r="FJ151" s="187">
        <v>61551.228</v>
      </c>
      <c r="FK151" s="26"/>
      <c r="FL151" s="26"/>
      <c r="FM151" s="26"/>
      <c r="FN151" s="26" t="e">
        <f t="shared" si="101"/>
        <v>#DIV/0!</v>
      </c>
      <c r="FO151" s="187"/>
      <c r="FP151" s="187"/>
      <c r="FQ151" s="26" t="e">
        <f t="shared" si="119"/>
        <v>#DIV/0!</v>
      </c>
      <c r="FR151" s="187">
        <f t="shared" si="107"/>
        <v>0</v>
      </c>
      <c r="FS151" s="187"/>
      <c r="FT151" s="238" t="e">
        <f t="shared" si="112"/>
        <v>#DIV/0!</v>
      </c>
      <c r="FU151" s="187">
        <v>0</v>
      </c>
      <c r="FV151" s="187">
        <v>0</v>
      </c>
      <c r="FW151" s="238"/>
      <c r="FX151" s="238"/>
      <c r="FY151" s="26" t="e">
        <f t="shared" si="95"/>
        <v>#DIV/0!</v>
      </c>
      <c r="FZ151" s="187"/>
      <c r="GA151" s="187">
        <v>0</v>
      </c>
      <c r="GB151" s="187"/>
      <c r="GC151" s="26"/>
      <c r="GD151" s="100"/>
      <c r="GE151" s="100"/>
      <c r="GF151" s="26"/>
      <c r="GG151" s="26"/>
      <c r="GH151" s="26"/>
      <c r="GI151" s="26"/>
      <c r="GJ151" s="26"/>
      <c r="GK151" s="26"/>
      <c r="GL151" s="26"/>
      <c r="GM151" s="100"/>
      <c r="GN151" s="100"/>
      <c r="GO151" s="26" t="e">
        <f t="shared" si="113"/>
        <v>#DIV/0!</v>
      </c>
      <c r="GP151" s="100"/>
      <c r="GQ151" s="187"/>
      <c r="GR151" s="26"/>
      <c r="GS151" s="100"/>
      <c r="GT151" s="100"/>
      <c r="GU151" s="26"/>
      <c r="GV151" s="26"/>
      <c r="GW151" s="291"/>
      <c r="GX151" s="26"/>
      <c r="GY151" s="100"/>
      <c r="GZ151" s="291"/>
      <c r="HA151" s="26"/>
      <c r="HB151" s="100"/>
      <c r="HC151" s="26"/>
      <c r="HD151" s="26"/>
      <c r="HE151" s="26"/>
      <c r="HF151" s="26"/>
      <c r="HG151" s="26"/>
      <c r="HH151" s="26"/>
      <c r="HI151" s="26"/>
      <c r="HJ151" s="26" t="e">
        <f t="shared" si="100"/>
        <v>#DIV/0!</v>
      </c>
      <c r="HK151" s="187"/>
      <c r="HL151" s="187">
        <f t="shared" si="94"/>
        <v>0</v>
      </c>
      <c r="HM151" s="26"/>
      <c r="HN151" s="187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187"/>
      <c r="IA151" s="187"/>
      <c r="IB151" s="187"/>
      <c r="IC151" s="26"/>
      <c r="ID151" s="26"/>
      <c r="IE151" s="187"/>
      <c r="IF151" s="187"/>
      <c r="IG151" s="26"/>
      <c r="IH151" s="26"/>
      <c r="IJ151" s="187"/>
      <c r="IK151" s="26"/>
    </row>
    <row r="152" spans="1:245" ht="14.25" customHeight="1" hidden="1">
      <c r="A152" s="39" t="s">
        <v>170</v>
      </c>
      <c r="B152" s="153"/>
      <c r="C152" s="153"/>
      <c r="D152" s="153"/>
      <c r="E152" s="23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56"/>
      <c r="U152" s="12"/>
      <c r="V152" s="100"/>
      <c r="W152" s="1"/>
      <c r="X152" s="12"/>
      <c r="Y152" s="12"/>
      <c r="Z152" s="12"/>
      <c r="AA152" s="12"/>
      <c r="AB152" s="100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"/>
      <c r="AV152" s="12"/>
      <c r="AW152" s="12"/>
      <c r="AX152" s="12"/>
      <c r="AY152" s="23"/>
      <c r="AZ152" s="12"/>
      <c r="BA152" s="12"/>
      <c r="BB152" s="12"/>
      <c r="BC152" s="1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23"/>
      <c r="BS152" s="12"/>
      <c r="BT152" s="1"/>
      <c r="BU152" s="1"/>
      <c r="BV152" s="1"/>
      <c r="BW152" s="1"/>
      <c r="BX152" s="1"/>
      <c r="BY152" s="1"/>
      <c r="BZ152" s="1"/>
      <c r="CA152" s="1"/>
      <c r="CB152" s="12"/>
      <c r="CC152" s="1"/>
      <c r="CD152" s="1"/>
      <c r="CE152" s="148"/>
      <c r="CF152" s="23"/>
      <c r="CG152" s="100"/>
      <c r="CH152" s="100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176"/>
      <c r="CV152" s="26"/>
      <c r="CW152" s="182"/>
      <c r="CX152" s="182"/>
      <c r="CY152" s="182"/>
      <c r="CZ152" s="187"/>
      <c r="DA152" s="187"/>
      <c r="DB152" s="187">
        <v>36305.867999999995</v>
      </c>
      <c r="DC152" s="8">
        <v>1.0000000550875139</v>
      </c>
      <c r="DD152" s="100"/>
      <c r="DE152" s="100"/>
      <c r="DF152" s="182">
        <v>1</v>
      </c>
      <c r="DG152" s="182">
        <v>1</v>
      </c>
      <c r="DH152" s="182">
        <v>1</v>
      </c>
      <c r="DI152" s="182">
        <v>1</v>
      </c>
      <c r="DJ152" s="182">
        <v>1</v>
      </c>
      <c r="DK152" s="182">
        <v>1</v>
      </c>
      <c r="DL152" s="182">
        <v>1</v>
      </c>
      <c r="DM152" s="8">
        <v>1</v>
      </c>
      <c r="DN152" s="26">
        <f t="shared" si="108"/>
        <v>1</v>
      </c>
      <c r="DO152" s="199">
        <v>804782.8919999999</v>
      </c>
      <c r="DP152" s="187">
        <f t="shared" si="93"/>
        <v>0</v>
      </c>
      <c r="DQ152" s="238">
        <v>1</v>
      </c>
      <c r="DR152" s="238" t="e">
        <f t="shared" si="109"/>
        <v>#DIV/0!</v>
      </c>
      <c r="DS152" s="223"/>
      <c r="DT152" s="187"/>
      <c r="DU152" s="238" t="e">
        <f t="shared" si="110"/>
        <v>#DIV/0!</v>
      </c>
      <c r="DV152" s="229"/>
      <c r="DW152" s="187">
        <v>0</v>
      </c>
      <c r="DX152" s="238">
        <v>1</v>
      </c>
      <c r="DY152" s="238"/>
      <c r="DZ152" s="238"/>
      <c r="EA152" s="238"/>
      <c r="EB152" s="238"/>
      <c r="EC152" s="238"/>
      <c r="ED152" s="187">
        <v>0</v>
      </c>
      <c r="EE152" s="187">
        <v>0</v>
      </c>
      <c r="EF152" s="238"/>
      <c r="EG152" s="187">
        <v>0</v>
      </c>
      <c r="EH152" s="187">
        <v>820536.444</v>
      </c>
      <c r="EI152" s="187">
        <v>280497.876</v>
      </c>
      <c r="EJ152" s="238">
        <f t="shared" si="115"/>
        <v>1</v>
      </c>
      <c r="EK152" s="187">
        <v>0</v>
      </c>
      <c r="EL152" s="187">
        <v>217468.2</v>
      </c>
      <c r="EM152" s="26">
        <f t="shared" si="116"/>
        <v>1</v>
      </c>
      <c r="EN152" s="187">
        <v>0</v>
      </c>
      <c r="EO152" s="238">
        <f t="shared" si="111"/>
        <v>1</v>
      </c>
      <c r="EP152" s="187">
        <f t="shared" si="104"/>
        <v>0</v>
      </c>
      <c r="EQ152" s="187">
        <v>9559638</v>
      </c>
      <c r="ER152" s="238" t="e">
        <f t="shared" si="99"/>
        <v>#DIV/0!</v>
      </c>
      <c r="ES152" s="238">
        <f t="shared" si="99"/>
        <v>1</v>
      </c>
      <c r="ET152" s="187"/>
      <c r="EU152" s="187">
        <v>216704.04</v>
      </c>
      <c r="EV152" s="187">
        <v>445908.396</v>
      </c>
      <c r="EW152" s="238">
        <f t="shared" si="117"/>
        <v>1</v>
      </c>
      <c r="EX152" s="187"/>
      <c r="EY152" s="187">
        <v>1141455.42</v>
      </c>
      <c r="EZ152" s="251">
        <f t="shared" si="105"/>
        <v>1</v>
      </c>
      <c r="FA152" s="187"/>
      <c r="FB152" s="187">
        <v>1883382.972</v>
      </c>
      <c r="FC152" s="238">
        <f t="shared" si="118"/>
        <v>1</v>
      </c>
      <c r="FD152" s="187"/>
      <c r="FE152" s="26">
        <v>1</v>
      </c>
      <c r="FF152" s="26"/>
      <c r="FG152" s="26"/>
      <c r="FH152" s="26">
        <f t="shared" si="106"/>
        <v>1</v>
      </c>
      <c r="FI152" s="187"/>
      <c r="FJ152" s="187">
        <v>2265417.192</v>
      </c>
      <c r="FK152" s="26"/>
      <c r="FL152" s="26"/>
      <c r="FM152" s="26"/>
      <c r="FN152" s="26" t="e">
        <f t="shared" si="101"/>
        <v>#DIV/0!</v>
      </c>
      <c r="FO152" s="187"/>
      <c r="FP152" s="187"/>
      <c r="FQ152" s="26" t="e">
        <f t="shared" si="119"/>
        <v>#DIV/0!</v>
      </c>
      <c r="FR152" s="187">
        <f t="shared" si="107"/>
        <v>0</v>
      </c>
      <c r="FS152" s="187"/>
      <c r="FT152" s="238" t="e">
        <f t="shared" si="112"/>
        <v>#DIV/0!</v>
      </c>
      <c r="FU152" s="187">
        <v>0</v>
      </c>
      <c r="FV152" s="187">
        <v>0</v>
      </c>
      <c r="FW152" s="238"/>
      <c r="FX152" s="238"/>
      <c r="FY152" s="26" t="e">
        <f t="shared" si="95"/>
        <v>#DIV/0!</v>
      </c>
      <c r="FZ152" s="187"/>
      <c r="GA152" s="187">
        <v>0</v>
      </c>
      <c r="GB152" s="187"/>
      <c r="GC152" s="26"/>
      <c r="GD152" s="100"/>
      <c r="GE152" s="100"/>
      <c r="GF152" s="26"/>
      <c r="GG152" s="26"/>
      <c r="GH152" s="26"/>
      <c r="GI152" s="26"/>
      <c r="GJ152" s="26"/>
      <c r="GK152" s="26"/>
      <c r="GL152" s="26"/>
      <c r="GM152" s="100"/>
      <c r="GN152" s="100"/>
      <c r="GO152" s="26" t="e">
        <f t="shared" si="113"/>
        <v>#DIV/0!</v>
      </c>
      <c r="GP152" s="100"/>
      <c r="GQ152" s="187"/>
      <c r="GR152" s="26"/>
      <c r="GS152" s="100"/>
      <c r="GT152" s="100"/>
      <c r="GU152" s="26"/>
      <c r="GV152" s="26"/>
      <c r="GW152" s="291"/>
      <c r="GX152" s="26"/>
      <c r="GY152" s="100"/>
      <c r="GZ152" s="291"/>
      <c r="HA152" s="26"/>
      <c r="HB152" s="100"/>
      <c r="HC152" s="26"/>
      <c r="HD152" s="26"/>
      <c r="HE152" s="26"/>
      <c r="HF152" s="26"/>
      <c r="HG152" s="26"/>
      <c r="HH152" s="26"/>
      <c r="HI152" s="26"/>
      <c r="HJ152" s="26" t="e">
        <f t="shared" si="100"/>
        <v>#DIV/0!</v>
      </c>
      <c r="HK152" s="187"/>
      <c r="HL152" s="187">
        <f t="shared" si="94"/>
        <v>0</v>
      </c>
      <c r="HM152" s="26"/>
      <c r="HN152" s="187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187"/>
      <c r="IA152" s="187"/>
      <c r="IB152" s="187"/>
      <c r="IC152" s="26"/>
      <c r="ID152" s="26"/>
      <c r="IE152" s="187"/>
      <c r="IF152" s="187"/>
      <c r="IG152" s="26"/>
      <c r="IH152" s="26"/>
      <c r="IJ152" s="187"/>
      <c r="IK152" s="26"/>
    </row>
    <row r="153" spans="1:245" ht="14.25" customHeight="1" hidden="1">
      <c r="A153" s="39" t="s">
        <v>171</v>
      </c>
      <c r="B153" s="153"/>
      <c r="C153" s="153"/>
      <c r="D153" s="153"/>
      <c r="E153" s="23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56"/>
      <c r="U153" s="12"/>
      <c r="V153" s="100"/>
      <c r="W153" s="1"/>
      <c r="X153" s="12"/>
      <c r="Y153" s="12"/>
      <c r="Z153" s="12"/>
      <c r="AA153" s="12"/>
      <c r="AB153" s="100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"/>
      <c r="AV153" s="12"/>
      <c r="AW153" s="12"/>
      <c r="AX153" s="12"/>
      <c r="AY153" s="23"/>
      <c r="AZ153" s="12"/>
      <c r="BA153" s="12"/>
      <c r="BB153" s="12"/>
      <c r="BC153" s="1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23"/>
      <c r="BS153" s="12"/>
      <c r="BT153" s="1"/>
      <c r="BU153" s="1"/>
      <c r="BV153" s="1"/>
      <c r="BW153" s="1"/>
      <c r="BX153" s="1"/>
      <c r="BY153" s="1"/>
      <c r="BZ153" s="1"/>
      <c r="CA153" s="1"/>
      <c r="CB153" s="12"/>
      <c r="CC153" s="1"/>
      <c r="CD153" s="1"/>
      <c r="CE153" s="148"/>
      <c r="CF153" s="23"/>
      <c r="CG153" s="100"/>
      <c r="CH153" s="100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176"/>
      <c r="CV153" s="26"/>
      <c r="CW153" s="182"/>
      <c r="CX153" s="182"/>
      <c r="CY153" s="182"/>
      <c r="CZ153" s="187"/>
      <c r="DA153" s="187"/>
      <c r="DB153" s="187">
        <v>154060.536</v>
      </c>
      <c r="DC153" s="8">
        <v>1.00000002596382</v>
      </c>
      <c r="DD153" s="100"/>
      <c r="DE153" s="100"/>
      <c r="DF153" s="182">
        <v>1</v>
      </c>
      <c r="DG153" s="182">
        <v>1</v>
      </c>
      <c r="DH153" s="182">
        <v>1</v>
      </c>
      <c r="DI153" s="182">
        <v>1</v>
      </c>
      <c r="DJ153" s="182">
        <v>1</v>
      </c>
      <c r="DK153" s="182">
        <v>1</v>
      </c>
      <c r="DL153" s="182">
        <v>1</v>
      </c>
      <c r="DM153" s="8">
        <v>1</v>
      </c>
      <c r="DN153" s="26">
        <f t="shared" si="108"/>
        <v>1</v>
      </c>
      <c r="DO153" s="199">
        <v>2122122.732</v>
      </c>
      <c r="DP153" s="187">
        <f t="shared" si="93"/>
        <v>0</v>
      </c>
      <c r="DQ153" s="238">
        <v>1</v>
      </c>
      <c r="DR153" s="238" t="e">
        <f t="shared" si="109"/>
        <v>#DIV/0!</v>
      </c>
      <c r="DS153" s="223"/>
      <c r="DT153" s="187"/>
      <c r="DU153" s="238" t="e">
        <f t="shared" si="110"/>
        <v>#DIV/0!</v>
      </c>
      <c r="DV153" s="229"/>
      <c r="DW153" s="187">
        <v>0</v>
      </c>
      <c r="DX153" s="238">
        <v>1</v>
      </c>
      <c r="DY153" s="238"/>
      <c r="DZ153" s="238"/>
      <c r="EA153" s="238"/>
      <c r="EB153" s="238"/>
      <c r="EC153" s="238"/>
      <c r="ED153" s="187">
        <v>0</v>
      </c>
      <c r="EE153" s="187">
        <v>0</v>
      </c>
      <c r="EF153" s="238"/>
      <c r="EG153" s="187">
        <v>0</v>
      </c>
      <c r="EH153" s="187">
        <v>903355.1279999999</v>
      </c>
      <c r="EI153" s="187">
        <v>263256.06</v>
      </c>
      <c r="EJ153" s="238">
        <f t="shared" si="115"/>
        <v>1</v>
      </c>
      <c r="EK153" s="187">
        <v>0</v>
      </c>
      <c r="EL153" s="187">
        <v>192110.52</v>
      </c>
      <c r="EM153" s="26">
        <f t="shared" si="116"/>
        <v>1</v>
      </c>
      <c r="EN153" s="187">
        <v>0</v>
      </c>
      <c r="EO153" s="238">
        <f t="shared" si="111"/>
        <v>1</v>
      </c>
      <c r="EP153" s="187">
        <f t="shared" si="104"/>
        <v>0</v>
      </c>
      <c r="EQ153" s="187">
        <v>7994971.499999998</v>
      </c>
      <c r="ER153" s="238" t="e">
        <f t="shared" si="99"/>
        <v>#DIV/0!</v>
      </c>
      <c r="ES153" s="238">
        <f t="shared" si="99"/>
        <v>1</v>
      </c>
      <c r="ET153" s="187"/>
      <c r="EU153" s="187">
        <v>199479.792</v>
      </c>
      <c r="EV153" s="187">
        <v>420057.144</v>
      </c>
      <c r="EW153" s="238">
        <f t="shared" si="117"/>
        <v>1</v>
      </c>
      <c r="EX153" s="187"/>
      <c r="EY153" s="187">
        <v>1106048.448</v>
      </c>
      <c r="EZ153" s="251">
        <f t="shared" si="105"/>
        <v>1</v>
      </c>
      <c r="FA153" s="187"/>
      <c r="FB153" s="187">
        <v>1878482.16</v>
      </c>
      <c r="FC153" s="238">
        <f t="shared" si="118"/>
        <v>1</v>
      </c>
      <c r="FD153" s="187"/>
      <c r="FE153" s="26">
        <v>1</v>
      </c>
      <c r="FF153" s="26"/>
      <c r="FG153" s="26"/>
      <c r="FH153" s="26">
        <f t="shared" si="106"/>
        <v>1</v>
      </c>
      <c r="FI153" s="187"/>
      <c r="FJ153" s="187">
        <v>2162095.536</v>
      </c>
      <c r="FK153" s="26"/>
      <c r="FL153" s="26"/>
      <c r="FM153" s="26"/>
      <c r="FN153" s="26" t="e">
        <f t="shared" si="101"/>
        <v>#DIV/0!</v>
      </c>
      <c r="FO153" s="187"/>
      <c r="FP153" s="187"/>
      <c r="FQ153" s="26" t="e">
        <f t="shared" si="119"/>
        <v>#DIV/0!</v>
      </c>
      <c r="FR153" s="187">
        <f t="shared" si="107"/>
        <v>0</v>
      </c>
      <c r="FS153" s="187"/>
      <c r="FT153" s="238" t="e">
        <f t="shared" si="112"/>
        <v>#DIV/0!</v>
      </c>
      <c r="FU153" s="187">
        <v>0</v>
      </c>
      <c r="FV153" s="187">
        <v>0</v>
      </c>
      <c r="FW153" s="238"/>
      <c r="FX153" s="238"/>
      <c r="FY153" s="26" t="e">
        <f t="shared" si="95"/>
        <v>#DIV/0!</v>
      </c>
      <c r="FZ153" s="187"/>
      <c r="GA153" s="187">
        <v>0</v>
      </c>
      <c r="GB153" s="187"/>
      <c r="GC153" s="26"/>
      <c r="GD153" s="100"/>
      <c r="GE153" s="100"/>
      <c r="GF153" s="26"/>
      <c r="GG153" s="26"/>
      <c r="GH153" s="26"/>
      <c r="GI153" s="26"/>
      <c r="GJ153" s="26"/>
      <c r="GK153" s="26"/>
      <c r="GL153" s="26"/>
      <c r="GM153" s="100"/>
      <c r="GN153" s="100"/>
      <c r="GO153" s="26" t="e">
        <f t="shared" si="113"/>
        <v>#DIV/0!</v>
      </c>
      <c r="GP153" s="100"/>
      <c r="GQ153" s="187"/>
      <c r="GR153" s="26"/>
      <c r="GS153" s="100"/>
      <c r="GT153" s="100"/>
      <c r="GU153" s="26"/>
      <c r="GV153" s="26"/>
      <c r="GW153" s="291"/>
      <c r="GX153" s="26"/>
      <c r="GY153" s="100"/>
      <c r="GZ153" s="291"/>
      <c r="HA153" s="26"/>
      <c r="HB153" s="100"/>
      <c r="HC153" s="26"/>
      <c r="HD153" s="26"/>
      <c r="HE153" s="26"/>
      <c r="HF153" s="26"/>
      <c r="HG153" s="26"/>
      <c r="HH153" s="26"/>
      <c r="HI153" s="26"/>
      <c r="HJ153" s="26" t="e">
        <f t="shared" si="100"/>
        <v>#DIV/0!</v>
      </c>
      <c r="HK153" s="187"/>
      <c r="HL153" s="187">
        <f t="shared" si="94"/>
        <v>0</v>
      </c>
      <c r="HM153" s="26"/>
      <c r="HN153" s="187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187"/>
      <c r="IA153" s="187"/>
      <c r="IB153" s="187"/>
      <c r="IC153" s="26"/>
      <c r="ID153" s="26"/>
      <c r="IE153" s="187"/>
      <c r="IF153" s="187"/>
      <c r="IG153" s="26"/>
      <c r="IH153" s="26"/>
      <c r="IJ153" s="187"/>
      <c r="IK153" s="26"/>
    </row>
    <row r="154" spans="1:245" ht="14.25" customHeight="1" hidden="1">
      <c r="A154" s="39" t="s">
        <v>173</v>
      </c>
      <c r="B154" s="153"/>
      <c r="C154" s="153"/>
      <c r="D154" s="153"/>
      <c r="E154" s="23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56"/>
      <c r="U154" s="12"/>
      <c r="V154" s="100"/>
      <c r="W154" s="1"/>
      <c r="X154" s="12"/>
      <c r="Y154" s="12"/>
      <c r="Z154" s="12"/>
      <c r="AA154" s="12"/>
      <c r="AB154" s="100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"/>
      <c r="AV154" s="12"/>
      <c r="AW154" s="12"/>
      <c r="AX154" s="12"/>
      <c r="AY154" s="23"/>
      <c r="AZ154" s="12"/>
      <c r="BA154" s="12"/>
      <c r="BB154" s="12"/>
      <c r="BC154" s="1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23"/>
      <c r="BS154" s="12"/>
      <c r="BT154" s="1"/>
      <c r="BU154" s="1"/>
      <c r="BV154" s="1"/>
      <c r="BW154" s="1"/>
      <c r="BX154" s="1"/>
      <c r="BY154" s="1"/>
      <c r="BZ154" s="1"/>
      <c r="CA154" s="1"/>
      <c r="CB154" s="12"/>
      <c r="CC154" s="1"/>
      <c r="CD154" s="1"/>
      <c r="CE154" s="148"/>
      <c r="CF154" s="23"/>
      <c r="CG154" s="100"/>
      <c r="CH154" s="100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176"/>
      <c r="CV154" s="26"/>
      <c r="CW154" s="182"/>
      <c r="CX154" s="182"/>
      <c r="CY154" s="182"/>
      <c r="CZ154" s="187"/>
      <c r="DA154" s="187"/>
      <c r="DB154" s="187"/>
      <c r="DC154" s="8"/>
      <c r="DD154" s="100"/>
      <c r="DE154" s="100"/>
      <c r="DF154" s="182">
        <v>1</v>
      </c>
      <c r="DG154" s="182">
        <v>1</v>
      </c>
      <c r="DH154" s="182">
        <v>1</v>
      </c>
      <c r="DI154" s="182">
        <v>1</v>
      </c>
      <c r="DJ154" s="182">
        <v>1</v>
      </c>
      <c r="DK154" s="182">
        <v>1</v>
      </c>
      <c r="DL154" s="182">
        <v>1</v>
      </c>
      <c r="DM154" s="8">
        <v>1</v>
      </c>
      <c r="DN154" s="26">
        <f t="shared" si="108"/>
        <v>1</v>
      </c>
      <c r="DO154" s="199">
        <v>151158492.35999998</v>
      </c>
      <c r="DP154" s="187">
        <f t="shared" si="93"/>
        <v>0</v>
      </c>
      <c r="DQ154" s="238">
        <v>1</v>
      </c>
      <c r="DR154" s="238" t="e">
        <f t="shared" si="109"/>
        <v>#DIV/0!</v>
      </c>
      <c r="DS154" s="223"/>
      <c r="DT154" s="187"/>
      <c r="DU154" s="238" t="e">
        <f t="shared" si="110"/>
        <v>#DIV/0!</v>
      </c>
      <c r="DV154" s="229"/>
      <c r="DW154" s="187">
        <v>0</v>
      </c>
      <c r="DX154" s="238">
        <v>1</v>
      </c>
      <c r="DY154" s="238"/>
      <c r="DZ154" s="238"/>
      <c r="EA154" s="238"/>
      <c r="EB154" s="238"/>
      <c r="EC154" s="238"/>
      <c r="ED154" s="187">
        <v>0</v>
      </c>
      <c r="EE154" s="187">
        <v>0</v>
      </c>
      <c r="EF154" s="238"/>
      <c r="EG154" s="187">
        <v>0</v>
      </c>
      <c r="EH154" s="187">
        <v>29997805.487999998</v>
      </c>
      <c r="EI154" s="187">
        <v>11637934.727999998</v>
      </c>
      <c r="EJ154" s="238">
        <f t="shared" si="115"/>
        <v>1</v>
      </c>
      <c r="EK154" s="187">
        <v>0</v>
      </c>
      <c r="EL154" s="187">
        <v>8815828.308</v>
      </c>
      <c r="EM154" s="26">
        <f t="shared" si="116"/>
        <v>1</v>
      </c>
      <c r="EN154" s="187">
        <v>0</v>
      </c>
      <c r="EO154" s="238">
        <f t="shared" si="111"/>
        <v>1</v>
      </c>
      <c r="EP154" s="187">
        <f t="shared" si="104"/>
        <v>0</v>
      </c>
      <c r="EQ154" s="187">
        <v>322634073.804</v>
      </c>
      <c r="ER154" s="238" t="e">
        <f t="shared" si="99"/>
        <v>#DIV/0!</v>
      </c>
      <c r="ES154" s="238">
        <f t="shared" si="99"/>
        <v>1</v>
      </c>
      <c r="ET154" s="187"/>
      <c r="EU154" s="187">
        <v>9067947.023999998</v>
      </c>
      <c r="EV154" s="187">
        <v>16181286.336</v>
      </c>
      <c r="EW154" s="238">
        <f t="shared" si="117"/>
        <v>1</v>
      </c>
      <c r="EX154" s="187"/>
      <c r="EY154" s="187">
        <v>29525289.42</v>
      </c>
      <c r="EZ154" s="251">
        <f t="shared" si="105"/>
        <v>1</v>
      </c>
      <c r="FA154" s="187"/>
      <c r="FB154" s="187">
        <v>55961996.04</v>
      </c>
      <c r="FC154" s="238">
        <f t="shared" si="118"/>
        <v>1</v>
      </c>
      <c r="FD154" s="187"/>
      <c r="FE154" s="26">
        <v>1</v>
      </c>
      <c r="FF154" s="26"/>
      <c r="FG154" s="26"/>
      <c r="FH154" s="26">
        <f t="shared" si="106"/>
        <v>1</v>
      </c>
      <c r="FI154" s="187"/>
      <c r="FJ154" s="187">
        <v>34946784.336</v>
      </c>
      <c r="FK154" s="26"/>
      <c r="FL154" s="26"/>
      <c r="FM154" s="26"/>
      <c r="FN154" s="26" t="e">
        <f t="shared" si="101"/>
        <v>#DIV/0!</v>
      </c>
      <c r="FO154" s="187"/>
      <c r="FP154" s="187"/>
      <c r="FQ154" s="26" t="e">
        <f t="shared" si="119"/>
        <v>#DIV/0!</v>
      </c>
      <c r="FR154" s="187">
        <f t="shared" si="107"/>
        <v>0</v>
      </c>
      <c r="FS154" s="187"/>
      <c r="FT154" s="238" t="e">
        <f t="shared" si="112"/>
        <v>#DIV/0!</v>
      </c>
      <c r="FU154" s="187">
        <v>0</v>
      </c>
      <c r="FV154" s="187">
        <v>0</v>
      </c>
      <c r="FW154" s="238"/>
      <c r="FX154" s="238"/>
      <c r="FY154" s="26" t="e">
        <f t="shared" si="95"/>
        <v>#DIV/0!</v>
      </c>
      <c r="FZ154" s="187"/>
      <c r="GA154" s="187">
        <v>0</v>
      </c>
      <c r="GB154" s="187"/>
      <c r="GC154" s="26"/>
      <c r="GD154" s="100"/>
      <c r="GE154" s="100"/>
      <c r="GF154" s="26"/>
      <c r="GG154" s="26"/>
      <c r="GH154" s="26"/>
      <c r="GI154" s="26"/>
      <c r="GJ154" s="26"/>
      <c r="GK154" s="26"/>
      <c r="GL154" s="26"/>
      <c r="GM154" s="100"/>
      <c r="GN154" s="100"/>
      <c r="GO154" s="26" t="e">
        <f t="shared" si="113"/>
        <v>#DIV/0!</v>
      </c>
      <c r="GP154" s="100"/>
      <c r="GQ154" s="187"/>
      <c r="GR154" s="26"/>
      <c r="GS154" s="100"/>
      <c r="GT154" s="100"/>
      <c r="GU154" s="26"/>
      <c r="GV154" s="26"/>
      <c r="GW154" s="291"/>
      <c r="GX154" s="26"/>
      <c r="GY154" s="100"/>
      <c r="GZ154" s="291"/>
      <c r="HA154" s="26"/>
      <c r="HB154" s="100"/>
      <c r="HC154" s="26"/>
      <c r="HD154" s="26"/>
      <c r="HE154" s="26"/>
      <c r="HF154" s="26"/>
      <c r="HG154" s="26"/>
      <c r="HH154" s="26"/>
      <c r="HI154" s="26"/>
      <c r="HJ154" s="26" t="e">
        <f t="shared" si="100"/>
        <v>#DIV/0!</v>
      </c>
      <c r="HK154" s="187"/>
      <c r="HL154" s="187">
        <f t="shared" si="94"/>
        <v>0</v>
      </c>
      <c r="HM154" s="26"/>
      <c r="HN154" s="187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187"/>
      <c r="IA154" s="187"/>
      <c r="IB154" s="187"/>
      <c r="IC154" s="26"/>
      <c r="ID154" s="26"/>
      <c r="IE154" s="187"/>
      <c r="IF154" s="187"/>
      <c r="IG154" s="26"/>
      <c r="IH154" s="26"/>
      <c r="IJ154" s="187"/>
      <c r="IK154" s="26"/>
    </row>
    <row r="155" spans="1:245" ht="14.25" customHeight="1" hidden="1">
      <c r="A155" s="39" t="s">
        <v>174</v>
      </c>
      <c r="B155" s="153"/>
      <c r="C155" s="153"/>
      <c r="D155" s="153"/>
      <c r="E155" s="23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56"/>
      <c r="U155" s="12"/>
      <c r="V155" s="100"/>
      <c r="W155" s="1"/>
      <c r="X155" s="12"/>
      <c r="Y155" s="12"/>
      <c r="Z155" s="12"/>
      <c r="AA155" s="12"/>
      <c r="AB155" s="100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"/>
      <c r="AV155" s="12"/>
      <c r="AW155" s="12"/>
      <c r="AX155" s="12"/>
      <c r="AY155" s="23"/>
      <c r="AZ155" s="12"/>
      <c r="BA155" s="12"/>
      <c r="BB155" s="12"/>
      <c r="BC155" s="1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23"/>
      <c r="BS155" s="12"/>
      <c r="BT155" s="1"/>
      <c r="BU155" s="1"/>
      <c r="BV155" s="1"/>
      <c r="BW155" s="1"/>
      <c r="BX155" s="1"/>
      <c r="BY155" s="1"/>
      <c r="BZ155" s="1"/>
      <c r="CA155" s="1"/>
      <c r="CB155" s="12"/>
      <c r="CC155" s="1"/>
      <c r="CD155" s="1"/>
      <c r="CE155" s="148"/>
      <c r="CF155" s="23"/>
      <c r="CG155" s="100"/>
      <c r="CH155" s="100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176"/>
      <c r="CV155" s="26"/>
      <c r="CW155" s="182"/>
      <c r="CX155" s="182"/>
      <c r="CY155" s="182"/>
      <c r="CZ155" s="187"/>
      <c r="DA155" s="187"/>
      <c r="DB155" s="187"/>
      <c r="DC155" s="8"/>
      <c r="DD155" s="100"/>
      <c r="DE155" s="100"/>
      <c r="DF155" s="182" t="s">
        <v>0</v>
      </c>
      <c r="DG155" s="182">
        <v>1</v>
      </c>
      <c r="DH155" s="182">
        <v>1</v>
      </c>
      <c r="DI155" s="182">
        <v>1</v>
      </c>
      <c r="DJ155" s="182">
        <v>1</v>
      </c>
      <c r="DK155" s="182">
        <v>1</v>
      </c>
      <c r="DL155" s="182">
        <v>1</v>
      </c>
      <c r="DM155" s="8">
        <v>1</v>
      </c>
      <c r="DN155" s="26">
        <f t="shared" si="108"/>
        <v>1</v>
      </c>
      <c r="DO155" s="199">
        <v>117133953.60000001</v>
      </c>
      <c r="DP155" s="187">
        <f t="shared" si="93"/>
        <v>0</v>
      </c>
      <c r="DQ155" s="238">
        <v>1</v>
      </c>
      <c r="DR155" s="238" t="e">
        <f t="shared" si="109"/>
        <v>#DIV/0!</v>
      </c>
      <c r="DS155" s="223"/>
      <c r="DT155" s="187"/>
      <c r="DU155" s="238" t="e">
        <f t="shared" si="110"/>
        <v>#DIV/0!</v>
      </c>
      <c r="DV155" s="229"/>
      <c r="DW155" s="187">
        <v>0</v>
      </c>
      <c r="DX155" s="238">
        <v>1</v>
      </c>
      <c r="DY155" s="238"/>
      <c r="DZ155" s="238"/>
      <c r="EA155" s="238"/>
      <c r="EB155" s="238"/>
      <c r="EC155" s="238"/>
      <c r="ED155" s="187">
        <v>0</v>
      </c>
      <c r="EE155" s="187">
        <v>0</v>
      </c>
      <c r="EF155" s="238"/>
      <c r="EG155" s="187">
        <v>0</v>
      </c>
      <c r="EH155" s="187">
        <v>17873340.66</v>
      </c>
      <c r="EI155" s="187">
        <v>7225435.644</v>
      </c>
      <c r="EJ155" s="238">
        <f t="shared" si="115"/>
        <v>1</v>
      </c>
      <c r="EK155" s="187">
        <v>0</v>
      </c>
      <c r="EL155" s="187">
        <v>4884378.468</v>
      </c>
      <c r="EM155" s="26">
        <f t="shared" si="116"/>
        <v>1</v>
      </c>
      <c r="EN155" s="187">
        <v>0</v>
      </c>
      <c r="EO155" s="238">
        <f t="shared" si="111"/>
        <v>1</v>
      </c>
      <c r="EP155" s="187">
        <f t="shared" si="104"/>
        <v>0</v>
      </c>
      <c r="EQ155" s="187">
        <v>226152382.2</v>
      </c>
      <c r="ER155" s="238" t="e">
        <f t="shared" si="99"/>
        <v>#DIV/0!</v>
      </c>
      <c r="ES155" s="238">
        <f t="shared" si="99"/>
        <v>1</v>
      </c>
      <c r="ET155" s="187"/>
      <c r="EU155" s="187">
        <v>8211143.928</v>
      </c>
      <c r="EV155" s="187">
        <v>12446464.464</v>
      </c>
      <c r="EW155" s="238">
        <f t="shared" si="117"/>
        <v>1</v>
      </c>
      <c r="EX155" s="187"/>
      <c r="EY155" s="187">
        <v>25780695.912</v>
      </c>
      <c r="EZ155" s="251">
        <f t="shared" si="105"/>
        <v>1</v>
      </c>
      <c r="FA155" s="187"/>
      <c r="FB155" s="187">
        <v>44663845.908</v>
      </c>
      <c r="FC155" s="238">
        <f t="shared" si="118"/>
        <v>1</v>
      </c>
      <c r="FD155" s="187"/>
      <c r="FE155" s="26">
        <v>1</v>
      </c>
      <c r="FF155" s="26"/>
      <c r="FG155" s="26"/>
      <c r="FH155" s="26">
        <f t="shared" si="106"/>
        <v>1</v>
      </c>
      <c r="FI155" s="187"/>
      <c r="FJ155" s="187">
        <v>23581842.623999998</v>
      </c>
      <c r="FK155" s="26"/>
      <c r="FL155" s="26"/>
      <c r="FM155" s="26"/>
      <c r="FN155" s="26" t="e">
        <f t="shared" si="101"/>
        <v>#DIV/0!</v>
      </c>
      <c r="FO155" s="187"/>
      <c r="FP155" s="187"/>
      <c r="FQ155" s="26" t="e">
        <f t="shared" si="119"/>
        <v>#DIV/0!</v>
      </c>
      <c r="FR155" s="187">
        <f t="shared" si="107"/>
        <v>0</v>
      </c>
      <c r="FS155" s="187"/>
      <c r="FT155" s="238" t="e">
        <f t="shared" si="112"/>
        <v>#DIV/0!</v>
      </c>
      <c r="FU155" s="187">
        <v>0</v>
      </c>
      <c r="FV155" s="187">
        <v>0</v>
      </c>
      <c r="FW155" s="238"/>
      <c r="FX155" s="238"/>
      <c r="FY155" s="26" t="e">
        <f t="shared" si="95"/>
        <v>#DIV/0!</v>
      </c>
      <c r="FZ155" s="187"/>
      <c r="GA155" s="187">
        <v>0</v>
      </c>
      <c r="GB155" s="187"/>
      <c r="GC155" s="26"/>
      <c r="GD155" s="100"/>
      <c r="GE155" s="100"/>
      <c r="GF155" s="26"/>
      <c r="GG155" s="26"/>
      <c r="GH155" s="26"/>
      <c r="GI155" s="26"/>
      <c r="GJ155" s="26"/>
      <c r="GK155" s="26"/>
      <c r="GL155" s="26"/>
      <c r="GM155" s="100"/>
      <c r="GN155" s="100"/>
      <c r="GO155" s="26" t="e">
        <f t="shared" si="113"/>
        <v>#DIV/0!</v>
      </c>
      <c r="GP155" s="100"/>
      <c r="GQ155" s="187"/>
      <c r="GR155" s="26"/>
      <c r="GS155" s="100"/>
      <c r="GT155" s="100"/>
      <c r="GU155" s="26"/>
      <c r="GV155" s="26"/>
      <c r="GW155" s="291"/>
      <c r="GX155" s="26"/>
      <c r="GY155" s="100"/>
      <c r="GZ155" s="291"/>
      <c r="HA155" s="26"/>
      <c r="HB155" s="100"/>
      <c r="HC155" s="26"/>
      <c r="HD155" s="26"/>
      <c r="HE155" s="26"/>
      <c r="HF155" s="26"/>
      <c r="HG155" s="26"/>
      <c r="HH155" s="26"/>
      <c r="HI155" s="26"/>
      <c r="HJ155" s="26" t="e">
        <f t="shared" si="100"/>
        <v>#DIV/0!</v>
      </c>
      <c r="HK155" s="187"/>
      <c r="HL155" s="187">
        <f t="shared" si="94"/>
        <v>0</v>
      </c>
      <c r="HM155" s="26"/>
      <c r="HN155" s="187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187"/>
      <c r="IA155" s="187"/>
      <c r="IB155" s="187"/>
      <c r="IC155" s="26"/>
      <c r="ID155" s="26"/>
      <c r="IE155" s="187"/>
      <c r="IF155" s="187"/>
      <c r="IG155" s="26"/>
      <c r="IH155" s="26"/>
      <c r="IJ155" s="187"/>
      <c r="IK155" s="26"/>
    </row>
    <row r="156" spans="1:245" ht="14.25" customHeight="1" hidden="1">
      <c r="A156" s="39" t="s">
        <v>175</v>
      </c>
      <c r="B156" s="153"/>
      <c r="C156" s="153"/>
      <c r="D156" s="153"/>
      <c r="E156" s="23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56"/>
      <c r="U156" s="12"/>
      <c r="V156" s="100"/>
      <c r="W156" s="1"/>
      <c r="X156" s="12"/>
      <c r="Y156" s="12"/>
      <c r="Z156" s="12"/>
      <c r="AA156" s="12"/>
      <c r="AB156" s="100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"/>
      <c r="AV156" s="12"/>
      <c r="AW156" s="12"/>
      <c r="AX156" s="12"/>
      <c r="AY156" s="23"/>
      <c r="AZ156" s="12"/>
      <c r="BA156" s="12"/>
      <c r="BB156" s="12"/>
      <c r="BC156" s="1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23"/>
      <c r="BS156" s="12"/>
      <c r="BT156" s="1"/>
      <c r="BU156" s="1"/>
      <c r="BV156" s="1"/>
      <c r="BW156" s="1"/>
      <c r="BX156" s="1"/>
      <c r="BY156" s="1"/>
      <c r="BZ156" s="1"/>
      <c r="CA156" s="1"/>
      <c r="CB156" s="12"/>
      <c r="CC156" s="1"/>
      <c r="CD156" s="1"/>
      <c r="CE156" s="148"/>
      <c r="CF156" s="23"/>
      <c r="CG156" s="100"/>
      <c r="CH156" s="100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176"/>
      <c r="CV156" s="26"/>
      <c r="CW156" s="182"/>
      <c r="CX156" s="182"/>
      <c r="CY156" s="182"/>
      <c r="CZ156" s="187"/>
      <c r="DA156" s="187"/>
      <c r="DB156" s="187"/>
      <c r="DC156" s="8"/>
      <c r="DD156" s="100"/>
      <c r="DE156" s="100"/>
      <c r="DF156" s="182">
        <v>1</v>
      </c>
      <c r="DG156" s="182">
        <v>1</v>
      </c>
      <c r="DH156" s="182">
        <v>1</v>
      </c>
      <c r="DI156" s="182">
        <v>1</v>
      </c>
      <c r="DJ156" s="182">
        <v>1</v>
      </c>
      <c r="DK156" s="182">
        <v>1</v>
      </c>
      <c r="DL156" s="182">
        <v>1</v>
      </c>
      <c r="DM156" s="8">
        <v>1</v>
      </c>
      <c r="DN156" s="26">
        <f t="shared" si="108"/>
        <v>1</v>
      </c>
      <c r="DO156" s="199">
        <v>114563813.85599999</v>
      </c>
      <c r="DP156" s="187">
        <f aca="true" t="shared" si="120" ref="DP156:DP202">DA156+DE156</f>
        <v>0</v>
      </c>
      <c r="DQ156" s="238">
        <v>1</v>
      </c>
      <c r="DR156" s="238" t="e">
        <f t="shared" si="109"/>
        <v>#DIV/0!</v>
      </c>
      <c r="DS156" s="223"/>
      <c r="DT156" s="187"/>
      <c r="DU156" s="238" t="e">
        <f t="shared" si="110"/>
        <v>#DIV/0!</v>
      </c>
      <c r="DV156" s="229"/>
      <c r="DW156" s="187">
        <v>0</v>
      </c>
      <c r="DX156" s="238">
        <v>1</v>
      </c>
      <c r="DY156" s="238"/>
      <c r="DZ156" s="238"/>
      <c r="EA156" s="238"/>
      <c r="EB156" s="238"/>
      <c r="EC156" s="238"/>
      <c r="ED156" s="187">
        <v>0</v>
      </c>
      <c r="EE156" s="187">
        <v>0</v>
      </c>
      <c r="EF156" s="238"/>
      <c r="EG156" s="187">
        <v>0</v>
      </c>
      <c r="EH156" s="187">
        <v>18202191.156</v>
      </c>
      <c r="EI156" s="187">
        <v>7362562.08</v>
      </c>
      <c r="EJ156" s="238">
        <f t="shared" si="115"/>
        <v>1</v>
      </c>
      <c r="EK156" s="187">
        <v>0</v>
      </c>
      <c r="EL156" s="187">
        <v>4894918.5479999995</v>
      </c>
      <c r="EM156" s="26">
        <f t="shared" si="116"/>
        <v>1</v>
      </c>
      <c r="EN156" s="187">
        <v>0</v>
      </c>
      <c r="EO156" s="238">
        <f t="shared" si="111"/>
        <v>1</v>
      </c>
      <c r="EP156" s="187">
        <f t="shared" si="104"/>
        <v>0</v>
      </c>
      <c r="EQ156" s="187">
        <v>231141383.42399997</v>
      </c>
      <c r="ER156" s="238" t="e">
        <f t="shared" si="99"/>
        <v>#DIV/0!</v>
      </c>
      <c r="ES156" s="238">
        <f t="shared" si="99"/>
        <v>1</v>
      </c>
      <c r="ET156" s="187"/>
      <c r="EU156" s="187">
        <v>8380312.211999999</v>
      </c>
      <c r="EV156" s="187">
        <v>12682186.127999999</v>
      </c>
      <c r="EW156" s="238">
        <f t="shared" si="117"/>
        <v>1</v>
      </c>
      <c r="EX156" s="187"/>
      <c r="EY156" s="187">
        <v>26272241.316</v>
      </c>
      <c r="EZ156" s="251">
        <f t="shared" si="105"/>
        <v>1</v>
      </c>
      <c r="FA156" s="187"/>
      <c r="FB156" s="187">
        <v>45561487.716</v>
      </c>
      <c r="FC156" s="238">
        <f t="shared" si="118"/>
        <v>1</v>
      </c>
      <c r="FD156" s="187"/>
      <c r="FE156" s="26">
        <v>1</v>
      </c>
      <c r="FF156" s="26"/>
      <c r="FG156" s="26"/>
      <c r="FH156" s="26">
        <f t="shared" si="106"/>
        <v>1</v>
      </c>
      <c r="FI156" s="187"/>
      <c r="FJ156" s="187">
        <v>23906987.328</v>
      </c>
      <c r="FK156" s="26"/>
      <c r="FL156" s="26"/>
      <c r="FM156" s="26"/>
      <c r="FN156" s="26" t="e">
        <f t="shared" si="101"/>
        <v>#DIV/0!</v>
      </c>
      <c r="FO156" s="187"/>
      <c r="FP156" s="187"/>
      <c r="FQ156" s="26" t="e">
        <f t="shared" si="119"/>
        <v>#DIV/0!</v>
      </c>
      <c r="FR156" s="187">
        <f t="shared" si="107"/>
        <v>0</v>
      </c>
      <c r="FS156" s="187"/>
      <c r="FT156" s="238" t="e">
        <f t="shared" si="112"/>
        <v>#DIV/0!</v>
      </c>
      <c r="FU156" s="187">
        <v>0</v>
      </c>
      <c r="FV156" s="187">
        <v>0</v>
      </c>
      <c r="FW156" s="238"/>
      <c r="FX156" s="238"/>
      <c r="FY156" s="26" t="e">
        <f t="shared" si="95"/>
        <v>#DIV/0!</v>
      </c>
      <c r="FZ156" s="187"/>
      <c r="GA156" s="187">
        <v>0</v>
      </c>
      <c r="GB156" s="187"/>
      <c r="GC156" s="26"/>
      <c r="GD156" s="100"/>
      <c r="GE156" s="100"/>
      <c r="GF156" s="26"/>
      <c r="GG156" s="26"/>
      <c r="GH156" s="26"/>
      <c r="GI156" s="26"/>
      <c r="GJ156" s="26"/>
      <c r="GK156" s="26"/>
      <c r="GL156" s="26"/>
      <c r="GM156" s="100"/>
      <c r="GN156" s="100"/>
      <c r="GO156" s="26" t="e">
        <f t="shared" si="113"/>
        <v>#DIV/0!</v>
      </c>
      <c r="GP156" s="100"/>
      <c r="GQ156" s="187"/>
      <c r="GR156" s="26"/>
      <c r="GS156" s="100"/>
      <c r="GT156" s="100"/>
      <c r="GU156" s="26"/>
      <c r="GV156" s="26"/>
      <c r="GW156" s="291"/>
      <c r="GX156" s="26"/>
      <c r="GY156" s="100"/>
      <c r="GZ156" s="291"/>
      <c r="HA156" s="26"/>
      <c r="HB156" s="100"/>
      <c r="HC156" s="26"/>
      <c r="HD156" s="26"/>
      <c r="HE156" s="26"/>
      <c r="HF156" s="26"/>
      <c r="HG156" s="26"/>
      <c r="HH156" s="26"/>
      <c r="HI156" s="26"/>
      <c r="HJ156" s="26" t="e">
        <f t="shared" si="100"/>
        <v>#DIV/0!</v>
      </c>
      <c r="HK156" s="187"/>
      <c r="HL156" s="187">
        <f aca="true" t="shared" si="121" ref="HL156:HL210">GT156+GY156+HB156</f>
        <v>0</v>
      </c>
      <c r="HM156" s="26"/>
      <c r="HN156" s="187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187"/>
      <c r="IA156" s="187"/>
      <c r="IB156" s="187"/>
      <c r="IC156" s="26"/>
      <c r="ID156" s="26"/>
      <c r="IE156" s="187"/>
      <c r="IF156" s="187"/>
      <c r="IG156" s="26"/>
      <c r="IH156" s="26"/>
      <c r="IJ156" s="187"/>
      <c r="IK156" s="26"/>
    </row>
    <row r="157" spans="1:245" ht="14.25" customHeight="1" hidden="1">
      <c r="A157" s="39" t="s">
        <v>176</v>
      </c>
      <c r="B157" s="153"/>
      <c r="C157" s="153"/>
      <c r="D157" s="153"/>
      <c r="E157" s="23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56"/>
      <c r="U157" s="12"/>
      <c r="V157" s="100"/>
      <c r="W157" s="1"/>
      <c r="X157" s="12"/>
      <c r="Y157" s="12"/>
      <c r="Z157" s="12"/>
      <c r="AA157" s="12"/>
      <c r="AB157" s="100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"/>
      <c r="AV157" s="12"/>
      <c r="AW157" s="12"/>
      <c r="AX157" s="12"/>
      <c r="AY157" s="23"/>
      <c r="AZ157" s="12"/>
      <c r="BA157" s="12"/>
      <c r="BB157" s="12"/>
      <c r="BC157" s="1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23"/>
      <c r="BS157" s="12"/>
      <c r="BT157" s="1"/>
      <c r="BU157" s="1"/>
      <c r="BV157" s="1"/>
      <c r="BW157" s="1"/>
      <c r="BX157" s="1"/>
      <c r="BY157" s="1"/>
      <c r="BZ157" s="1"/>
      <c r="CA157" s="1"/>
      <c r="CB157" s="12"/>
      <c r="CC157" s="1"/>
      <c r="CD157" s="1"/>
      <c r="CE157" s="148"/>
      <c r="CF157" s="23"/>
      <c r="CG157" s="100"/>
      <c r="CH157" s="100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176"/>
      <c r="CV157" s="26"/>
      <c r="CW157" s="182"/>
      <c r="CX157" s="182"/>
      <c r="CY157" s="182"/>
      <c r="CZ157" s="187"/>
      <c r="DA157" s="187"/>
      <c r="DB157" s="187"/>
      <c r="DC157" s="8"/>
      <c r="DD157" s="100"/>
      <c r="DE157" s="100"/>
      <c r="DF157" s="182"/>
      <c r="DG157" s="182">
        <v>1</v>
      </c>
      <c r="DH157" s="182">
        <v>1</v>
      </c>
      <c r="DI157" s="182">
        <v>1</v>
      </c>
      <c r="DJ157" s="182">
        <v>1</v>
      </c>
      <c r="DK157" s="182">
        <v>1</v>
      </c>
      <c r="DL157" s="182">
        <v>1</v>
      </c>
      <c r="DM157" s="8">
        <v>1</v>
      </c>
      <c r="DN157" s="26">
        <f t="shared" si="108"/>
        <v>1</v>
      </c>
      <c r="DO157" s="199">
        <v>10488261.935999999</v>
      </c>
      <c r="DP157" s="187">
        <f t="shared" si="120"/>
        <v>0</v>
      </c>
      <c r="DQ157" s="238">
        <v>1</v>
      </c>
      <c r="DR157" s="238" t="e">
        <f t="shared" si="109"/>
        <v>#DIV/0!</v>
      </c>
      <c r="DS157" s="223"/>
      <c r="DT157" s="187"/>
      <c r="DU157" s="238" t="e">
        <f t="shared" si="110"/>
        <v>#DIV/0!</v>
      </c>
      <c r="DV157" s="229"/>
      <c r="DW157" s="187">
        <v>0</v>
      </c>
      <c r="DX157" s="238">
        <v>1</v>
      </c>
      <c r="DY157" s="238"/>
      <c r="DZ157" s="238"/>
      <c r="EA157" s="238"/>
      <c r="EB157" s="238"/>
      <c r="EC157" s="238"/>
      <c r="ED157" s="187">
        <v>0</v>
      </c>
      <c r="EE157" s="187">
        <v>0</v>
      </c>
      <c r="EF157" s="238"/>
      <c r="EG157" s="187">
        <v>0</v>
      </c>
      <c r="EH157" s="187">
        <v>1971697.632</v>
      </c>
      <c r="EI157" s="187">
        <v>768020.4959999999</v>
      </c>
      <c r="EJ157" s="238">
        <f t="shared" si="115"/>
        <v>1</v>
      </c>
      <c r="EK157" s="187">
        <v>0</v>
      </c>
      <c r="EL157" s="187">
        <v>446899.39199999993</v>
      </c>
      <c r="EM157" s="26">
        <f t="shared" si="116"/>
        <v>1</v>
      </c>
      <c r="EN157" s="187">
        <v>0</v>
      </c>
      <c r="EO157" s="238">
        <f t="shared" si="111"/>
        <v>1</v>
      </c>
      <c r="EP157" s="187">
        <f t="shared" si="104"/>
        <v>0</v>
      </c>
      <c r="EQ157" s="187">
        <v>24028940.807999995</v>
      </c>
      <c r="ER157" s="238" t="e">
        <f t="shared" si="99"/>
        <v>#DIV/0!</v>
      </c>
      <c r="ES157" s="238">
        <f t="shared" si="99"/>
        <v>1</v>
      </c>
      <c r="ET157" s="187"/>
      <c r="EU157" s="187">
        <v>668943.744</v>
      </c>
      <c r="EV157" s="187">
        <v>1039111.2</v>
      </c>
      <c r="EW157" s="238">
        <f t="shared" si="117"/>
        <v>1</v>
      </c>
      <c r="EX157" s="187"/>
      <c r="EY157" s="187">
        <v>2734876.248</v>
      </c>
      <c r="EZ157" s="251">
        <f t="shared" si="105"/>
        <v>1</v>
      </c>
      <c r="FA157" s="187"/>
      <c r="FB157" s="187">
        <v>4727267.916</v>
      </c>
      <c r="FC157" s="238">
        <f t="shared" si="118"/>
        <v>1</v>
      </c>
      <c r="FD157" s="187"/>
      <c r="FE157" s="26">
        <v>1</v>
      </c>
      <c r="FF157" s="26"/>
      <c r="FG157" s="26"/>
      <c r="FH157" s="26">
        <f t="shared" si="106"/>
        <v>1</v>
      </c>
      <c r="FI157" s="187"/>
      <c r="FJ157" s="187">
        <v>5816864.171999999</v>
      </c>
      <c r="FK157" s="26"/>
      <c r="FL157" s="26"/>
      <c r="FM157" s="26"/>
      <c r="FN157" s="26" t="e">
        <f t="shared" si="101"/>
        <v>#DIV/0!</v>
      </c>
      <c r="FO157" s="187"/>
      <c r="FP157" s="187"/>
      <c r="FQ157" s="26" t="e">
        <f t="shared" si="119"/>
        <v>#DIV/0!</v>
      </c>
      <c r="FR157" s="187">
        <f t="shared" si="107"/>
        <v>0</v>
      </c>
      <c r="FS157" s="187"/>
      <c r="FT157" s="238" t="e">
        <f t="shared" si="112"/>
        <v>#DIV/0!</v>
      </c>
      <c r="FU157" s="187">
        <v>0</v>
      </c>
      <c r="FV157" s="187">
        <v>0</v>
      </c>
      <c r="FW157" s="238"/>
      <c r="FX157" s="238"/>
      <c r="FY157" s="26" t="e">
        <f t="shared" si="95"/>
        <v>#DIV/0!</v>
      </c>
      <c r="FZ157" s="187"/>
      <c r="GA157" s="187">
        <v>0</v>
      </c>
      <c r="GB157" s="187"/>
      <c r="GC157" s="26"/>
      <c r="GD157" s="100"/>
      <c r="GE157" s="100"/>
      <c r="GF157" s="26"/>
      <c r="GG157" s="26"/>
      <c r="GH157" s="26"/>
      <c r="GI157" s="26"/>
      <c r="GJ157" s="26"/>
      <c r="GK157" s="26"/>
      <c r="GL157" s="26"/>
      <c r="GM157" s="100"/>
      <c r="GN157" s="100"/>
      <c r="GO157" s="26" t="e">
        <f t="shared" si="113"/>
        <v>#DIV/0!</v>
      </c>
      <c r="GP157" s="100"/>
      <c r="GQ157" s="187"/>
      <c r="GR157" s="26"/>
      <c r="GS157" s="100"/>
      <c r="GT157" s="100"/>
      <c r="GU157" s="26"/>
      <c r="GV157" s="26"/>
      <c r="GW157" s="291"/>
      <c r="GX157" s="26"/>
      <c r="GY157" s="100"/>
      <c r="GZ157" s="291"/>
      <c r="HA157" s="26"/>
      <c r="HB157" s="100"/>
      <c r="HC157" s="26"/>
      <c r="HD157" s="26"/>
      <c r="HE157" s="26"/>
      <c r="HF157" s="26"/>
      <c r="HG157" s="26"/>
      <c r="HH157" s="26"/>
      <c r="HI157" s="26"/>
      <c r="HJ157" s="26" t="e">
        <f t="shared" si="100"/>
        <v>#DIV/0!</v>
      </c>
      <c r="HK157" s="187"/>
      <c r="HL157" s="187">
        <f t="shared" si="121"/>
        <v>0</v>
      </c>
      <c r="HM157" s="26"/>
      <c r="HN157" s="187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187"/>
      <c r="IA157" s="187"/>
      <c r="IB157" s="187"/>
      <c r="IC157" s="26"/>
      <c r="ID157" s="26"/>
      <c r="IE157" s="187"/>
      <c r="IF157" s="187"/>
      <c r="IG157" s="26"/>
      <c r="IH157" s="26"/>
      <c r="IJ157" s="187"/>
      <c r="IK157" s="26"/>
    </row>
    <row r="158" spans="1:245" ht="14.25" customHeight="1" hidden="1">
      <c r="A158" s="39" t="s">
        <v>177</v>
      </c>
      <c r="B158" s="153"/>
      <c r="C158" s="153"/>
      <c r="D158" s="153"/>
      <c r="E158" s="23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56"/>
      <c r="U158" s="12"/>
      <c r="V158" s="100"/>
      <c r="W158" s="1"/>
      <c r="X158" s="12"/>
      <c r="Y158" s="12"/>
      <c r="Z158" s="12"/>
      <c r="AA158" s="12"/>
      <c r="AB158" s="100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"/>
      <c r="AV158" s="12"/>
      <c r="AW158" s="12"/>
      <c r="AX158" s="12"/>
      <c r="AY158" s="23"/>
      <c r="AZ158" s="12"/>
      <c r="BA158" s="12"/>
      <c r="BB158" s="12"/>
      <c r="BC158" s="1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23"/>
      <c r="BS158" s="12"/>
      <c r="BT158" s="1"/>
      <c r="BU158" s="1"/>
      <c r="BV158" s="1"/>
      <c r="BW158" s="1"/>
      <c r="BX158" s="1"/>
      <c r="BY158" s="1"/>
      <c r="BZ158" s="1"/>
      <c r="CA158" s="1"/>
      <c r="CB158" s="12"/>
      <c r="CC158" s="1"/>
      <c r="CD158" s="1"/>
      <c r="CE158" s="148"/>
      <c r="CF158" s="23"/>
      <c r="CG158" s="100"/>
      <c r="CH158" s="100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176"/>
      <c r="CV158" s="26"/>
      <c r="CW158" s="182"/>
      <c r="CX158" s="182"/>
      <c r="CY158" s="182"/>
      <c r="CZ158" s="187"/>
      <c r="DA158" s="187"/>
      <c r="DB158" s="187"/>
      <c r="DC158" s="8"/>
      <c r="DD158" s="100"/>
      <c r="DE158" s="100"/>
      <c r="DF158" s="182"/>
      <c r="DG158" s="182" t="s">
        <v>0</v>
      </c>
      <c r="DH158" s="182">
        <v>1</v>
      </c>
      <c r="DI158" s="182">
        <v>1</v>
      </c>
      <c r="DJ158" s="182">
        <v>1</v>
      </c>
      <c r="DK158" s="182">
        <v>1</v>
      </c>
      <c r="DL158" s="182">
        <v>1</v>
      </c>
      <c r="DM158" s="8">
        <v>1</v>
      </c>
      <c r="DN158" s="26">
        <f t="shared" si="108"/>
        <v>1</v>
      </c>
      <c r="DO158" s="199">
        <v>42914562.22800001</v>
      </c>
      <c r="DP158" s="187">
        <f t="shared" si="120"/>
        <v>0</v>
      </c>
      <c r="DQ158" s="238">
        <v>1</v>
      </c>
      <c r="DR158" s="238" t="e">
        <f t="shared" si="109"/>
        <v>#DIV/0!</v>
      </c>
      <c r="DS158" s="223"/>
      <c r="DT158" s="187"/>
      <c r="DU158" s="238" t="e">
        <f t="shared" si="110"/>
        <v>#DIV/0!</v>
      </c>
      <c r="DV158" s="229"/>
      <c r="DW158" s="187">
        <v>0</v>
      </c>
      <c r="DX158" s="238">
        <v>1</v>
      </c>
      <c r="DY158" s="238"/>
      <c r="DZ158" s="238"/>
      <c r="EA158" s="238"/>
      <c r="EB158" s="238"/>
      <c r="EC158" s="238"/>
      <c r="ED158" s="187">
        <v>0</v>
      </c>
      <c r="EE158" s="187">
        <v>0</v>
      </c>
      <c r="EF158" s="238"/>
      <c r="EG158" s="187">
        <v>0</v>
      </c>
      <c r="EH158" s="187">
        <v>8904733.884</v>
      </c>
      <c r="EI158" s="187">
        <v>4218684.588</v>
      </c>
      <c r="EJ158" s="238">
        <f t="shared" si="115"/>
        <v>1</v>
      </c>
      <c r="EK158" s="187">
        <v>0</v>
      </c>
      <c r="EL158" s="187">
        <v>2397850.632</v>
      </c>
      <c r="EM158" s="26">
        <f t="shared" si="116"/>
        <v>1</v>
      </c>
      <c r="EN158" s="187">
        <v>0</v>
      </c>
      <c r="EO158" s="238">
        <f t="shared" si="111"/>
        <v>1</v>
      </c>
      <c r="EP158" s="187">
        <f t="shared" si="104"/>
        <v>0</v>
      </c>
      <c r="EQ158" s="187">
        <v>110742191.76</v>
      </c>
      <c r="ER158" s="238" t="e">
        <f t="shared" si="99"/>
        <v>#DIV/0!</v>
      </c>
      <c r="ES158" s="238">
        <f t="shared" si="99"/>
        <v>1</v>
      </c>
      <c r="ET158" s="187"/>
      <c r="EU158" s="187">
        <v>2900287.464</v>
      </c>
      <c r="EV158" s="187">
        <v>6079630.859999999</v>
      </c>
      <c r="EW158" s="238">
        <f t="shared" si="117"/>
        <v>1</v>
      </c>
      <c r="EX158" s="187"/>
      <c r="EY158" s="187">
        <v>10714012.428</v>
      </c>
      <c r="EZ158" s="251">
        <f t="shared" si="105"/>
        <v>1</v>
      </c>
      <c r="FA158" s="187"/>
      <c r="FB158" s="187">
        <v>20125670.004</v>
      </c>
      <c r="FC158" s="238">
        <f t="shared" si="118"/>
        <v>1</v>
      </c>
      <c r="FD158" s="187"/>
      <c r="FE158" s="26">
        <v>1</v>
      </c>
      <c r="FF158" s="26"/>
      <c r="FG158" s="26"/>
      <c r="FH158" s="26">
        <f t="shared" si="106"/>
        <v>1</v>
      </c>
      <c r="FI158" s="187"/>
      <c r="FJ158" s="187">
        <v>20389034.976</v>
      </c>
      <c r="FK158" s="26"/>
      <c r="FL158" s="26"/>
      <c r="FM158" s="26"/>
      <c r="FN158" s="26" t="e">
        <f t="shared" si="101"/>
        <v>#DIV/0!</v>
      </c>
      <c r="FO158" s="187"/>
      <c r="FP158" s="187"/>
      <c r="FQ158" s="26" t="e">
        <f t="shared" si="119"/>
        <v>#DIV/0!</v>
      </c>
      <c r="FR158" s="187">
        <f t="shared" si="107"/>
        <v>0</v>
      </c>
      <c r="FS158" s="187"/>
      <c r="FT158" s="238" t="e">
        <f t="shared" si="112"/>
        <v>#DIV/0!</v>
      </c>
      <c r="FU158" s="187">
        <v>0</v>
      </c>
      <c r="FV158" s="187">
        <v>0</v>
      </c>
      <c r="FW158" s="238"/>
      <c r="FX158" s="238"/>
      <c r="FY158" s="26" t="e">
        <f aca="true" t="shared" si="122" ref="FY158:FY210">(FZ158-GA158)/FZ158</f>
        <v>#DIV/0!</v>
      </c>
      <c r="FZ158" s="187"/>
      <c r="GA158" s="187">
        <v>0</v>
      </c>
      <c r="GB158" s="187"/>
      <c r="GC158" s="26"/>
      <c r="GD158" s="100"/>
      <c r="GE158" s="100"/>
      <c r="GF158" s="26"/>
      <c r="GG158" s="26"/>
      <c r="GH158" s="26"/>
      <c r="GI158" s="26"/>
      <c r="GJ158" s="26"/>
      <c r="GK158" s="26"/>
      <c r="GL158" s="26"/>
      <c r="GM158" s="100"/>
      <c r="GN158" s="100"/>
      <c r="GO158" s="26" t="e">
        <f t="shared" si="113"/>
        <v>#DIV/0!</v>
      </c>
      <c r="GP158" s="100"/>
      <c r="GQ158" s="187"/>
      <c r="GR158" s="26"/>
      <c r="GS158" s="100"/>
      <c r="GT158" s="100"/>
      <c r="GU158" s="26"/>
      <c r="GV158" s="26"/>
      <c r="GW158" s="291"/>
      <c r="GX158" s="26"/>
      <c r="GY158" s="100"/>
      <c r="GZ158" s="291"/>
      <c r="HA158" s="26"/>
      <c r="HB158" s="100"/>
      <c r="HC158" s="26"/>
      <c r="HD158" s="26"/>
      <c r="HE158" s="26"/>
      <c r="HF158" s="26"/>
      <c r="HG158" s="26"/>
      <c r="HH158" s="26"/>
      <c r="HI158" s="26"/>
      <c r="HJ158" s="26" t="e">
        <f t="shared" si="100"/>
        <v>#DIV/0!</v>
      </c>
      <c r="HK158" s="187"/>
      <c r="HL158" s="187">
        <f t="shared" si="121"/>
        <v>0</v>
      </c>
      <c r="HM158" s="26"/>
      <c r="HN158" s="187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187"/>
      <c r="IA158" s="187"/>
      <c r="IB158" s="187"/>
      <c r="IC158" s="26"/>
      <c r="ID158" s="26"/>
      <c r="IE158" s="187"/>
      <c r="IF158" s="187"/>
      <c r="IG158" s="26"/>
      <c r="IH158" s="26"/>
      <c r="IJ158" s="187"/>
      <c r="IK158" s="26"/>
    </row>
    <row r="159" spans="1:245" ht="14.25" customHeight="1" hidden="1">
      <c r="A159" s="39" t="s">
        <v>179</v>
      </c>
      <c r="B159" s="153"/>
      <c r="C159" s="153"/>
      <c r="D159" s="153"/>
      <c r="E159" s="23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56"/>
      <c r="U159" s="12"/>
      <c r="V159" s="100"/>
      <c r="W159" s="1"/>
      <c r="X159" s="12"/>
      <c r="Y159" s="12"/>
      <c r="Z159" s="12"/>
      <c r="AA159" s="12"/>
      <c r="AB159" s="100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"/>
      <c r="AV159" s="12"/>
      <c r="AW159" s="12"/>
      <c r="AX159" s="12"/>
      <c r="AY159" s="23"/>
      <c r="AZ159" s="12"/>
      <c r="BA159" s="12"/>
      <c r="BB159" s="12"/>
      <c r="BC159" s="1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23"/>
      <c r="BS159" s="12"/>
      <c r="BT159" s="1"/>
      <c r="BU159" s="1"/>
      <c r="BV159" s="1"/>
      <c r="BW159" s="1"/>
      <c r="BX159" s="1"/>
      <c r="BY159" s="1"/>
      <c r="BZ159" s="1"/>
      <c r="CA159" s="1"/>
      <c r="CB159" s="12"/>
      <c r="CC159" s="1"/>
      <c r="CD159" s="1"/>
      <c r="CE159" s="148"/>
      <c r="CF159" s="23"/>
      <c r="CG159" s="100"/>
      <c r="CH159" s="100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176"/>
      <c r="CV159" s="26"/>
      <c r="CW159" s="182"/>
      <c r="CX159" s="182"/>
      <c r="CY159" s="182"/>
      <c r="CZ159" s="187"/>
      <c r="DA159" s="187"/>
      <c r="DB159" s="187"/>
      <c r="DC159" s="8"/>
      <c r="DD159" s="100"/>
      <c r="DE159" s="100"/>
      <c r="DF159" s="182"/>
      <c r="DG159" s="182"/>
      <c r="DH159" s="182">
        <v>1</v>
      </c>
      <c r="DI159" s="182">
        <v>1</v>
      </c>
      <c r="DJ159" s="182">
        <v>1</v>
      </c>
      <c r="DK159" s="182">
        <v>1</v>
      </c>
      <c r="DL159" s="182">
        <v>1</v>
      </c>
      <c r="DM159" s="8">
        <v>1</v>
      </c>
      <c r="DN159" s="26">
        <f t="shared" si="108"/>
        <v>1</v>
      </c>
      <c r="DO159" s="199">
        <v>88088009.75999999</v>
      </c>
      <c r="DP159" s="187">
        <f t="shared" si="120"/>
        <v>0</v>
      </c>
      <c r="DQ159" s="238">
        <v>1</v>
      </c>
      <c r="DR159" s="238" t="e">
        <f t="shared" si="109"/>
        <v>#DIV/0!</v>
      </c>
      <c r="DS159" s="223"/>
      <c r="DT159" s="187"/>
      <c r="DU159" s="238" t="e">
        <f t="shared" si="110"/>
        <v>#DIV/0!</v>
      </c>
      <c r="DV159" s="229"/>
      <c r="DW159" s="187">
        <v>0</v>
      </c>
      <c r="DX159" s="238">
        <v>1</v>
      </c>
      <c r="DY159" s="238"/>
      <c r="DZ159" s="238"/>
      <c r="EA159" s="238"/>
      <c r="EB159" s="238"/>
      <c r="EC159" s="238"/>
      <c r="ED159" s="187">
        <v>0</v>
      </c>
      <c r="EE159" s="187">
        <v>0</v>
      </c>
      <c r="EF159" s="238"/>
      <c r="EG159" s="187">
        <v>0</v>
      </c>
      <c r="EH159" s="187">
        <v>22463229.3</v>
      </c>
      <c r="EI159" s="187">
        <v>9009133.38</v>
      </c>
      <c r="EJ159" s="238">
        <f t="shared" si="115"/>
        <v>1</v>
      </c>
      <c r="EK159" s="187">
        <v>0</v>
      </c>
      <c r="EL159" s="187">
        <v>7833914.459999999</v>
      </c>
      <c r="EM159" s="26">
        <f t="shared" si="116"/>
        <v>1</v>
      </c>
      <c r="EN159" s="187">
        <v>0</v>
      </c>
      <c r="EO159" s="238">
        <f t="shared" si="111"/>
        <v>1</v>
      </c>
      <c r="EP159" s="187">
        <f t="shared" si="104"/>
        <v>0</v>
      </c>
      <c r="EQ159" s="187">
        <v>288573883.38</v>
      </c>
      <c r="ER159" s="238" t="e">
        <f t="shared" si="99"/>
        <v>#DIV/0!</v>
      </c>
      <c r="ES159" s="238">
        <f t="shared" si="99"/>
        <v>1</v>
      </c>
      <c r="ET159" s="187"/>
      <c r="EU159" s="187">
        <v>9998109.084</v>
      </c>
      <c r="EV159" s="187">
        <v>15682987.439999998</v>
      </c>
      <c r="EW159" s="238">
        <f t="shared" si="117"/>
        <v>1</v>
      </c>
      <c r="EX159" s="187"/>
      <c r="EY159" s="187">
        <v>30942937.523999996</v>
      </c>
      <c r="EZ159" s="251">
        <f t="shared" si="105"/>
        <v>1</v>
      </c>
      <c r="FA159" s="187"/>
      <c r="FB159" s="187">
        <v>60735273.948</v>
      </c>
      <c r="FC159" s="238">
        <f t="shared" si="118"/>
        <v>1</v>
      </c>
      <c r="FD159" s="187"/>
      <c r="FE159" s="26">
        <v>1</v>
      </c>
      <c r="FF159" s="26"/>
      <c r="FG159" s="26"/>
      <c r="FH159" s="26">
        <f t="shared" si="106"/>
        <v>1</v>
      </c>
      <c r="FI159" s="187"/>
      <c r="FJ159" s="187">
        <v>31325268.336</v>
      </c>
      <c r="FK159" s="26"/>
      <c r="FL159" s="26"/>
      <c r="FM159" s="26"/>
      <c r="FN159" s="26" t="e">
        <f t="shared" si="101"/>
        <v>#DIV/0!</v>
      </c>
      <c r="FO159" s="187"/>
      <c r="FP159" s="187"/>
      <c r="FQ159" s="26" t="e">
        <f t="shared" si="119"/>
        <v>#DIV/0!</v>
      </c>
      <c r="FR159" s="187">
        <f t="shared" si="107"/>
        <v>0</v>
      </c>
      <c r="FS159" s="187"/>
      <c r="FT159" s="238" t="e">
        <f t="shared" si="112"/>
        <v>#DIV/0!</v>
      </c>
      <c r="FU159" s="187">
        <v>0</v>
      </c>
      <c r="FV159" s="187">
        <v>0</v>
      </c>
      <c r="FW159" s="238"/>
      <c r="FX159" s="238"/>
      <c r="FY159" s="26" t="e">
        <f t="shared" si="122"/>
        <v>#DIV/0!</v>
      </c>
      <c r="FZ159" s="187"/>
      <c r="GA159" s="187">
        <v>0</v>
      </c>
      <c r="GB159" s="187"/>
      <c r="GC159" s="26"/>
      <c r="GD159" s="100"/>
      <c r="GE159" s="100"/>
      <c r="GF159" s="26"/>
      <c r="GG159" s="26"/>
      <c r="GH159" s="26"/>
      <c r="GI159" s="26"/>
      <c r="GJ159" s="26"/>
      <c r="GK159" s="26"/>
      <c r="GL159" s="26"/>
      <c r="GM159" s="100"/>
      <c r="GN159" s="100"/>
      <c r="GO159" s="26" t="e">
        <f t="shared" si="113"/>
        <v>#DIV/0!</v>
      </c>
      <c r="GP159" s="100"/>
      <c r="GQ159" s="187"/>
      <c r="GR159" s="26"/>
      <c r="GS159" s="100"/>
      <c r="GT159" s="100"/>
      <c r="GU159" s="26"/>
      <c r="GV159" s="26"/>
      <c r="GW159" s="291"/>
      <c r="GX159" s="26"/>
      <c r="GY159" s="100"/>
      <c r="GZ159" s="291"/>
      <c r="HA159" s="26"/>
      <c r="HB159" s="100"/>
      <c r="HC159" s="26"/>
      <c r="HD159" s="26"/>
      <c r="HE159" s="26"/>
      <c r="HF159" s="26"/>
      <c r="HG159" s="26"/>
      <c r="HH159" s="26"/>
      <c r="HI159" s="26"/>
      <c r="HJ159" s="26" t="e">
        <f t="shared" si="100"/>
        <v>#DIV/0!</v>
      </c>
      <c r="HK159" s="187"/>
      <c r="HL159" s="187">
        <f t="shared" si="121"/>
        <v>0</v>
      </c>
      <c r="HM159" s="26"/>
      <c r="HN159" s="187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187"/>
      <c r="IA159" s="187"/>
      <c r="IB159" s="187"/>
      <c r="IC159" s="26"/>
      <c r="ID159" s="26"/>
      <c r="IE159" s="187"/>
      <c r="IF159" s="187"/>
      <c r="IG159" s="26"/>
      <c r="IH159" s="26"/>
      <c r="IJ159" s="187"/>
      <c r="IK159" s="26"/>
    </row>
    <row r="160" spans="1:245" ht="14.25" customHeight="1" hidden="1">
      <c r="A160" s="39" t="s">
        <v>180</v>
      </c>
      <c r="B160" s="153"/>
      <c r="C160" s="153"/>
      <c r="D160" s="153"/>
      <c r="E160" s="23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56"/>
      <c r="U160" s="12"/>
      <c r="V160" s="100"/>
      <c r="W160" s="1"/>
      <c r="X160" s="12"/>
      <c r="Y160" s="12"/>
      <c r="Z160" s="12"/>
      <c r="AA160" s="12"/>
      <c r="AB160" s="100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"/>
      <c r="AV160" s="12"/>
      <c r="AW160" s="12"/>
      <c r="AX160" s="12"/>
      <c r="AY160" s="23"/>
      <c r="AZ160" s="12"/>
      <c r="BA160" s="12"/>
      <c r="BB160" s="12"/>
      <c r="BC160" s="1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23"/>
      <c r="BS160" s="12"/>
      <c r="BT160" s="1"/>
      <c r="BU160" s="1"/>
      <c r="BV160" s="1"/>
      <c r="BW160" s="1"/>
      <c r="BX160" s="1"/>
      <c r="BY160" s="1"/>
      <c r="BZ160" s="1"/>
      <c r="CA160" s="1"/>
      <c r="CB160" s="12"/>
      <c r="CC160" s="1"/>
      <c r="CD160" s="1"/>
      <c r="CE160" s="148"/>
      <c r="CF160" s="23"/>
      <c r="CG160" s="100"/>
      <c r="CH160" s="100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176"/>
      <c r="CV160" s="26"/>
      <c r="CW160" s="182"/>
      <c r="CX160" s="182"/>
      <c r="CY160" s="182"/>
      <c r="CZ160" s="187"/>
      <c r="DA160" s="187"/>
      <c r="DB160" s="187"/>
      <c r="DC160" s="8"/>
      <c r="DD160" s="100"/>
      <c r="DE160" s="100"/>
      <c r="DF160" s="182"/>
      <c r="DG160" s="182"/>
      <c r="DH160" s="182">
        <v>1</v>
      </c>
      <c r="DI160" s="182">
        <v>1</v>
      </c>
      <c r="DJ160" s="182">
        <v>1</v>
      </c>
      <c r="DK160" s="182">
        <v>1</v>
      </c>
      <c r="DL160" s="182">
        <v>1</v>
      </c>
      <c r="DM160" s="8">
        <v>1</v>
      </c>
      <c r="DN160" s="26">
        <f t="shared" si="108"/>
        <v>1</v>
      </c>
      <c r="DO160" s="199">
        <v>83764602.42</v>
      </c>
      <c r="DP160" s="187">
        <f t="shared" si="120"/>
        <v>0</v>
      </c>
      <c r="DQ160" s="238">
        <v>1</v>
      </c>
      <c r="DR160" s="238" t="e">
        <f t="shared" si="109"/>
        <v>#DIV/0!</v>
      </c>
      <c r="DS160" s="223"/>
      <c r="DT160" s="187"/>
      <c r="DU160" s="238" t="e">
        <f t="shared" si="110"/>
        <v>#DIV/0!</v>
      </c>
      <c r="DV160" s="229"/>
      <c r="DW160" s="187">
        <v>0</v>
      </c>
      <c r="DX160" s="238">
        <v>1</v>
      </c>
      <c r="DY160" s="238"/>
      <c r="DZ160" s="238"/>
      <c r="EA160" s="238"/>
      <c r="EB160" s="238"/>
      <c r="EC160" s="238"/>
      <c r="ED160" s="187">
        <v>0</v>
      </c>
      <c r="EE160" s="187">
        <v>0</v>
      </c>
      <c r="EF160" s="238"/>
      <c r="EG160" s="187">
        <v>0</v>
      </c>
      <c r="EH160" s="187">
        <v>22233244.752</v>
      </c>
      <c r="EI160" s="187">
        <v>9000068.916</v>
      </c>
      <c r="EJ160" s="238">
        <f t="shared" si="115"/>
        <v>1</v>
      </c>
      <c r="EK160" s="187">
        <v>0</v>
      </c>
      <c r="EL160" s="187">
        <v>8003609.748</v>
      </c>
      <c r="EM160" s="26">
        <f t="shared" si="116"/>
        <v>1</v>
      </c>
      <c r="EN160" s="187">
        <v>0</v>
      </c>
      <c r="EO160" s="238">
        <f t="shared" si="111"/>
        <v>1</v>
      </c>
      <c r="EP160" s="187">
        <f t="shared" si="104"/>
        <v>0</v>
      </c>
      <c r="EQ160" s="187">
        <v>287694747.66</v>
      </c>
      <c r="ER160" s="238" t="e">
        <f t="shared" si="99"/>
        <v>#DIV/0!</v>
      </c>
      <c r="ES160" s="238">
        <f t="shared" si="99"/>
        <v>1</v>
      </c>
      <c r="ET160" s="187"/>
      <c r="EU160" s="187">
        <v>10146513.408</v>
      </c>
      <c r="EV160" s="187">
        <v>15637627.152</v>
      </c>
      <c r="EW160" s="238">
        <f t="shared" si="117"/>
        <v>1</v>
      </c>
      <c r="EX160" s="187"/>
      <c r="EY160" s="187">
        <v>30873617.879999995</v>
      </c>
      <c r="EZ160" s="251">
        <f t="shared" si="105"/>
        <v>1</v>
      </c>
      <c r="FA160" s="187"/>
      <c r="FB160" s="187">
        <v>60264795.768</v>
      </c>
      <c r="FC160" s="238">
        <f t="shared" si="118"/>
        <v>1</v>
      </c>
      <c r="FD160" s="187"/>
      <c r="FE160" s="26">
        <v>1</v>
      </c>
      <c r="FF160" s="26"/>
      <c r="FG160" s="26"/>
      <c r="FH160" s="26">
        <f t="shared" si="106"/>
        <v>1</v>
      </c>
      <c r="FI160" s="187"/>
      <c r="FJ160" s="187">
        <v>31067732.376</v>
      </c>
      <c r="FK160" s="26"/>
      <c r="FL160" s="26"/>
      <c r="FM160" s="26"/>
      <c r="FN160" s="26" t="e">
        <f t="shared" si="101"/>
        <v>#DIV/0!</v>
      </c>
      <c r="FO160" s="187"/>
      <c r="FP160" s="187"/>
      <c r="FQ160" s="26" t="e">
        <f t="shared" si="119"/>
        <v>#DIV/0!</v>
      </c>
      <c r="FR160" s="187">
        <f t="shared" si="107"/>
        <v>0</v>
      </c>
      <c r="FS160" s="187"/>
      <c r="FT160" s="238" t="e">
        <f t="shared" si="112"/>
        <v>#DIV/0!</v>
      </c>
      <c r="FU160" s="187">
        <v>0</v>
      </c>
      <c r="FV160" s="187">
        <v>0</v>
      </c>
      <c r="FW160" s="238"/>
      <c r="FX160" s="238"/>
      <c r="FY160" s="26" t="e">
        <f t="shared" si="122"/>
        <v>#DIV/0!</v>
      </c>
      <c r="FZ160" s="187"/>
      <c r="GA160" s="187">
        <v>0</v>
      </c>
      <c r="GB160" s="187"/>
      <c r="GC160" s="26"/>
      <c r="GD160" s="100"/>
      <c r="GE160" s="100"/>
      <c r="GF160" s="26"/>
      <c r="GG160" s="26"/>
      <c r="GH160" s="26"/>
      <c r="GI160" s="26"/>
      <c r="GJ160" s="26"/>
      <c r="GK160" s="26"/>
      <c r="GL160" s="26"/>
      <c r="GM160" s="100"/>
      <c r="GN160" s="100"/>
      <c r="GO160" s="26" t="e">
        <f t="shared" si="113"/>
        <v>#DIV/0!</v>
      </c>
      <c r="GP160" s="100"/>
      <c r="GQ160" s="187"/>
      <c r="GR160" s="26"/>
      <c r="GS160" s="100"/>
      <c r="GT160" s="100"/>
      <c r="GU160" s="26"/>
      <c r="GV160" s="26"/>
      <c r="GW160" s="291"/>
      <c r="GX160" s="26"/>
      <c r="GY160" s="100"/>
      <c r="GZ160" s="291"/>
      <c r="HA160" s="26"/>
      <c r="HB160" s="100"/>
      <c r="HC160" s="26"/>
      <c r="HD160" s="26"/>
      <c r="HE160" s="26"/>
      <c r="HF160" s="26"/>
      <c r="HG160" s="26"/>
      <c r="HH160" s="26"/>
      <c r="HI160" s="26"/>
      <c r="HJ160" s="26" t="e">
        <f t="shared" si="100"/>
        <v>#DIV/0!</v>
      </c>
      <c r="HK160" s="187"/>
      <c r="HL160" s="187">
        <f t="shared" si="121"/>
        <v>0</v>
      </c>
      <c r="HM160" s="26"/>
      <c r="HN160" s="187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187"/>
      <c r="IA160" s="187"/>
      <c r="IB160" s="187"/>
      <c r="IC160" s="26"/>
      <c r="ID160" s="26"/>
      <c r="IE160" s="187"/>
      <c r="IF160" s="187"/>
      <c r="IG160" s="26"/>
      <c r="IH160" s="26"/>
      <c r="IJ160" s="187"/>
      <c r="IK160" s="26"/>
    </row>
    <row r="161" spans="1:245" ht="14.25" customHeight="1" hidden="1">
      <c r="A161" s="39" t="s">
        <v>200</v>
      </c>
      <c r="B161" s="153"/>
      <c r="C161" s="153"/>
      <c r="D161" s="153"/>
      <c r="E161" s="23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56"/>
      <c r="U161" s="12"/>
      <c r="V161" s="100"/>
      <c r="W161" s="1"/>
      <c r="X161" s="12"/>
      <c r="Y161" s="12"/>
      <c r="Z161" s="12"/>
      <c r="AA161" s="12"/>
      <c r="AB161" s="100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"/>
      <c r="AV161" s="12"/>
      <c r="AW161" s="12"/>
      <c r="AX161" s="12"/>
      <c r="AY161" s="23"/>
      <c r="AZ161" s="12"/>
      <c r="BA161" s="12"/>
      <c r="BB161" s="12"/>
      <c r="BC161" s="1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23"/>
      <c r="BS161" s="12"/>
      <c r="BT161" s="1"/>
      <c r="BU161" s="1"/>
      <c r="BV161" s="1"/>
      <c r="BW161" s="1"/>
      <c r="BX161" s="1"/>
      <c r="BY161" s="1"/>
      <c r="BZ161" s="1"/>
      <c r="CA161" s="1"/>
      <c r="CB161" s="12"/>
      <c r="CC161" s="1"/>
      <c r="CD161" s="1"/>
      <c r="CE161" s="148"/>
      <c r="CF161" s="23"/>
      <c r="CG161" s="100"/>
      <c r="CH161" s="100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176"/>
      <c r="CV161" s="26"/>
      <c r="CW161" s="182"/>
      <c r="CX161" s="182"/>
      <c r="CY161" s="182"/>
      <c r="CZ161" s="187"/>
      <c r="DA161" s="187"/>
      <c r="DB161" s="187"/>
      <c r="DC161" s="8"/>
      <c r="DD161" s="100"/>
      <c r="DE161" s="100"/>
      <c r="DF161" s="182"/>
      <c r="DG161" s="182"/>
      <c r="DH161" s="182"/>
      <c r="DI161" s="182">
        <v>1</v>
      </c>
      <c r="DJ161" s="182">
        <v>1</v>
      </c>
      <c r="DK161" s="182">
        <v>1</v>
      </c>
      <c r="DL161" s="182">
        <v>1</v>
      </c>
      <c r="DM161" s="8">
        <v>1</v>
      </c>
      <c r="DN161" s="26">
        <f t="shared" si="108"/>
        <v>1</v>
      </c>
      <c r="DO161" s="199">
        <v>91922919.336</v>
      </c>
      <c r="DP161" s="187">
        <f t="shared" si="120"/>
        <v>0</v>
      </c>
      <c r="DQ161" s="238">
        <v>1</v>
      </c>
      <c r="DR161" s="238" t="e">
        <f t="shared" si="109"/>
        <v>#DIV/0!</v>
      </c>
      <c r="DS161" s="223"/>
      <c r="DT161" s="187"/>
      <c r="DU161" s="238" t="e">
        <f t="shared" si="110"/>
        <v>#DIV/0!</v>
      </c>
      <c r="DV161" s="229"/>
      <c r="DW161" s="187">
        <v>0</v>
      </c>
      <c r="DX161" s="238">
        <v>1</v>
      </c>
      <c r="DY161" s="238"/>
      <c r="DZ161" s="238"/>
      <c r="EA161" s="238"/>
      <c r="EB161" s="238"/>
      <c r="EC161" s="238"/>
      <c r="ED161" s="187">
        <v>0</v>
      </c>
      <c r="EE161" s="187">
        <v>0</v>
      </c>
      <c r="EF161" s="238"/>
      <c r="EG161" s="187">
        <v>0</v>
      </c>
      <c r="EH161" s="187">
        <v>30243283.944</v>
      </c>
      <c r="EI161" s="187">
        <v>12544908.612</v>
      </c>
      <c r="EJ161" s="238">
        <f t="shared" si="115"/>
        <v>1</v>
      </c>
      <c r="EK161" s="187">
        <v>0</v>
      </c>
      <c r="EL161" s="187">
        <v>9794685.54</v>
      </c>
      <c r="EM161" s="26">
        <f t="shared" si="116"/>
        <v>1</v>
      </c>
      <c r="EN161" s="187">
        <v>0</v>
      </c>
      <c r="EO161" s="238">
        <f t="shared" si="111"/>
        <v>1</v>
      </c>
      <c r="EP161" s="187">
        <f t="shared" si="104"/>
        <v>0</v>
      </c>
      <c r="EQ161" s="187">
        <v>358040239.31999993</v>
      </c>
      <c r="ER161" s="238" t="e">
        <f t="shared" si="99"/>
        <v>#DIV/0!</v>
      </c>
      <c r="ES161" s="238">
        <f t="shared" si="99"/>
        <v>1</v>
      </c>
      <c r="ET161" s="187"/>
      <c r="EU161" s="187">
        <v>14602437.635999998</v>
      </c>
      <c r="EV161" s="187">
        <v>19520107.2</v>
      </c>
      <c r="EW161" s="238">
        <f t="shared" si="117"/>
        <v>1</v>
      </c>
      <c r="EX161" s="187"/>
      <c r="EY161" s="187">
        <v>38995718.172</v>
      </c>
      <c r="EZ161" s="251">
        <f t="shared" si="105"/>
        <v>1</v>
      </c>
      <c r="FA161" s="187"/>
      <c r="FB161" s="187">
        <v>70461199.58399999</v>
      </c>
      <c r="FC161" s="238">
        <f t="shared" si="118"/>
        <v>1</v>
      </c>
      <c r="FD161" s="187"/>
      <c r="FE161" s="26">
        <v>1</v>
      </c>
      <c r="FF161" s="26"/>
      <c r="FG161" s="26"/>
      <c r="FH161" s="26">
        <f t="shared" si="106"/>
        <v>1</v>
      </c>
      <c r="FI161" s="187"/>
      <c r="FJ161" s="187">
        <v>36687353.784</v>
      </c>
      <c r="FK161" s="26"/>
      <c r="FL161" s="26"/>
      <c r="FM161" s="26"/>
      <c r="FN161" s="26" t="e">
        <f t="shared" si="101"/>
        <v>#DIV/0!</v>
      </c>
      <c r="FO161" s="187"/>
      <c r="FP161" s="187"/>
      <c r="FQ161" s="26" t="e">
        <f t="shared" si="119"/>
        <v>#DIV/0!</v>
      </c>
      <c r="FR161" s="187">
        <f t="shared" si="107"/>
        <v>0</v>
      </c>
      <c r="FS161" s="187"/>
      <c r="FT161" s="238" t="e">
        <f t="shared" si="112"/>
        <v>#DIV/0!</v>
      </c>
      <c r="FU161" s="187">
        <v>0</v>
      </c>
      <c r="FV161" s="187">
        <v>0</v>
      </c>
      <c r="FW161" s="238"/>
      <c r="FX161" s="238"/>
      <c r="FY161" s="26" t="e">
        <f t="shared" si="122"/>
        <v>#DIV/0!</v>
      </c>
      <c r="FZ161" s="187"/>
      <c r="GA161" s="187">
        <v>0</v>
      </c>
      <c r="GB161" s="187"/>
      <c r="GC161" s="26"/>
      <c r="GD161" s="100"/>
      <c r="GE161" s="100"/>
      <c r="GF161" s="26"/>
      <c r="GG161" s="26"/>
      <c r="GH161" s="26"/>
      <c r="GI161" s="26"/>
      <c r="GJ161" s="26"/>
      <c r="GK161" s="26"/>
      <c r="GL161" s="26"/>
      <c r="GM161" s="100"/>
      <c r="GN161" s="100"/>
      <c r="GO161" s="26" t="e">
        <f t="shared" si="113"/>
        <v>#DIV/0!</v>
      </c>
      <c r="GP161" s="100"/>
      <c r="GQ161" s="187"/>
      <c r="GR161" s="26"/>
      <c r="GS161" s="100"/>
      <c r="GT161" s="100"/>
      <c r="GU161" s="26"/>
      <c r="GV161" s="26"/>
      <c r="GW161" s="291"/>
      <c r="GX161" s="26"/>
      <c r="GY161" s="100"/>
      <c r="GZ161" s="291"/>
      <c r="HA161" s="26"/>
      <c r="HB161" s="100"/>
      <c r="HC161" s="26"/>
      <c r="HD161" s="26"/>
      <c r="HE161" s="26"/>
      <c r="HF161" s="26"/>
      <c r="HG161" s="26"/>
      <c r="HH161" s="26"/>
      <c r="HI161" s="26"/>
      <c r="HJ161" s="26" t="e">
        <f t="shared" si="100"/>
        <v>#DIV/0!</v>
      </c>
      <c r="HK161" s="187"/>
      <c r="HL161" s="187">
        <f t="shared" si="121"/>
        <v>0</v>
      </c>
      <c r="HM161" s="26"/>
      <c r="HN161" s="187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187"/>
      <c r="IA161" s="187"/>
      <c r="IB161" s="187"/>
      <c r="IC161" s="26"/>
      <c r="ID161" s="26"/>
      <c r="IE161" s="187"/>
      <c r="IF161" s="187"/>
      <c r="IG161" s="26"/>
      <c r="IH161" s="26"/>
      <c r="IJ161" s="187"/>
      <c r="IK161" s="26"/>
    </row>
    <row r="162" spans="1:245" ht="14.25" customHeight="1" hidden="1">
      <c r="A162" s="39" t="s">
        <v>181</v>
      </c>
      <c r="B162" s="153"/>
      <c r="C162" s="153"/>
      <c r="D162" s="153"/>
      <c r="E162" s="23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56"/>
      <c r="U162" s="12"/>
      <c r="V162" s="100"/>
      <c r="W162" s="1"/>
      <c r="X162" s="12"/>
      <c r="Y162" s="12"/>
      <c r="Z162" s="12"/>
      <c r="AA162" s="12"/>
      <c r="AB162" s="100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"/>
      <c r="AV162" s="12"/>
      <c r="AW162" s="12"/>
      <c r="AX162" s="12"/>
      <c r="AY162" s="23"/>
      <c r="AZ162" s="12"/>
      <c r="BA162" s="12"/>
      <c r="BB162" s="12"/>
      <c r="BC162" s="1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23"/>
      <c r="BS162" s="12"/>
      <c r="BT162" s="1"/>
      <c r="BU162" s="1"/>
      <c r="BV162" s="1"/>
      <c r="BW162" s="1"/>
      <c r="BX162" s="1"/>
      <c r="BY162" s="1"/>
      <c r="BZ162" s="1"/>
      <c r="CA162" s="1"/>
      <c r="CB162" s="12"/>
      <c r="CC162" s="1"/>
      <c r="CD162" s="1"/>
      <c r="CE162" s="148"/>
      <c r="CF162" s="23"/>
      <c r="CG162" s="100"/>
      <c r="CH162" s="100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176"/>
      <c r="CV162" s="26"/>
      <c r="CW162" s="182"/>
      <c r="CX162" s="182"/>
      <c r="CY162" s="182"/>
      <c r="CZ162" s="187"/>
      <c r="DA162" s="187"/>
      <c r="DB162" s="187"/>
      <c r="DC162" s="8"/>
      <c r="DD162" s="100"/>
      <c r="DE162" s="100"/>
      <c r="DF162" s="182"/>
      <c r="DG162" s="182"/>
      <c r="DH162" s="182">
        <v>1</v>
      </c>
      <c r="DI162" s="182">
        <v>1</v>
      </c>
      <c r="DJ162" s="182">
        <v>1</v>
      </c>
      <c r="DK162" s="182">
        <v>1</v>
      </c>
      <c r="DL162" s="182">
        <v>1</v>
      </c>
      <c r="DM162" s="8">
        <v>1</v>
      </c>
      <c r="DN162" s="26">
        <f t="shared" si="108"/>
        <v>1</v>
      </c>
      <c r="DO162" s="199">
        <v>3402540.6119999997</v>
      </c>
      <c r="DP162" s="187">
        <f t="shared" si="120"/>
        <v>0</v>
      </c>
      <c r="DQ162" s="238">
        <v>1</v>
      </c>
      <c r="DR162" s="238" t="e">
        <f t="shared" si="109"/>
        <v>#DIV/0!</v>
      </c>
      <c r="DS162" s="223"/>
      <c r="DT162" s="187"/>
      <c r="DU162" s="238" t="e">
        <f t="shared" si="110"/>
        <v>#DIV/0!</v>
      </c>
      <c r="DV162" s="229"/>
      <c r="DW162" s="187">
        <v>0</v>
      </c>
      <c r="DX162" s="238">
        <v>1</v>
      </c>
      <c r="DY162" s="238"/>
      <c r="DZ162" s="238"/>
      <c r="EA162" s="238"/>
      <c r="EB162" s="238"/>
      <c r="EC162" s="238"/>
      <c r="ED162" s="187">
        <v>0</v>
      </c>
      <c r="EE162" s="187">
        <v>0</v>
      </c>
      <c r="EF162" s="238"/>
      <c r="EG162" s="187">
        <v>0</v>
      </c>
      <c r="EH162" s="187">
        <v>1262850.9</v>
      </c>
      <c r="EI162" s="187">
        <v>432942.56399999995</v>
      </c>
      <c r="EJ162" s="238">
        <f t="shared" si="115"/>
        <v>1</v>
      </c>
      <c r="EK162" s="187">
        <v>0</v>
      </c>
      <c r="EL162" s="187">
        <v>266813.34</v>
      </c>
      <c r="EM162" s="26">
        <f t="shared" si="116"/>
        <v>1</v>
      </c>
      <c r="EN162" s="187">
        <v>0</v>
      </c>
      <c r="EO162" s="238">
        <f t="shared" si="111"/>
        <v>1</v>
      </c>
      <c r="EP162" s="187">
        <f t="shared" si="104"/>
        <v>0</v>
      </c>
      <c r="EQ162" s="187">
        <v>13440291.612</v>
      </c>
      <c r="ER162" s="238" t="e">
        <f t="shared" si="99"/>
        <v>#DIV/0!</v>
      </c>
      <c r="ES162" s="238">
        <f t="shared" si="99"/>
        <v>1</v>
      </c>
      <c r="ET162" s="187"/>
      <c r="EU162" s="187">
        <v>298170.084</v>
      </c>
      <c r="EV162" s="187">
        <v>639401.34</v>
      </c>
      <c r="EW162" s="238">
        <f t="shared" si="117"/>
        <v>1</v>
      </c>
      <c r="EX162" s="187"/>
      <c r="EY162" s="187">
        <v>1233886.308</v>
      </c>
      <c r="EZ162" s="251">
        <f t="shared" si="105"/>
        <v>1</v>
      </c>
      <c r="FA162" s="187"/>
      <c r="FB162" s="187">
        <v>2359900.692</v>
      </c>
      <c r="FC162" s="238">
        <f>(FB162-FD162)/FB162</f>
        <v>1</v>
      </c>
      <c r="FD162" s="187"/>
      <c r="FE162" s="26" t="s">
        <v>0</v>
      </c>
      <c r="FF162" s="26"/>
      <c r="FG162" s="26"/>
      <c r="FH162" s="26">
        <f t="shared" si="106"/>
        <v>1</v>
      </c>
      <c r="FI162" s="187">
        <v>0</v>
      </c>
      <c r="FJ162" s="187">
        <v>2967692.2559999996</v>
      </c>
      <c r="FK162" s="26"/>
      <c r="FL162" s="26"/>
      <c r="FM162" s="26"/>
      <c r="FN162" s="26" t="e">
        <f aca="true" t="shared" si="123" ref="FN162:FN193">(FP162-FO162)/FP162</f>
        <v>#DIV/0!</v>
      </c>
      <c r="FO162" s="187"/>
      <c r="FP162" s="187"/>
      <c r="FQ162" s="26" t="e">
        <f t="shared" si="119"/>
        <v>#DIV/0!</v>
      </c>
      <c r="FR162" s="187">
        <f>SUM(FO162,FI162,FD162,FA162,EX162,ET162)</f>
        <v>0</v>
      </c>
      <c r="FS162" s="187"/>
      <c r="FT162" s="238" t="e">
        <f t="shared" si="112"/>
        <v>#DIV/0!</v>
      </c>
      <c r="FU162" s="187">
        <v>0</v>
      </c>
      <c r="FV162" s="187">
        <v>0</v>
      </c>
      <c r="FW162" s="238"/>
      <c r="FX162" s="238"/>
      <c r="FY162" s="26" t="e">
        <f t="shared" si="122"/>
        <v>#DIV/0!</v>
      </c>
      <c r="FZ162" s="187"/>
      <c r="GA162" s="187">
        <v>0</v>
      </c>
      <c r="GB162" s="187"/>
      <c r="GC162" s="26"/>
      <c r="GD162" s="100"/>
      <c r="GE162" s="100"/>
      <c r="GF162" s="26"/>
      <c r="GG162" s="26"/>
      <c r="GH162" s="26"/>
      <c r="GI162" s="26"/>
      <c r="GJ162" s="26"/>
      <c r="GK162" s="26"/>
      <c r="GL162" s="26"/>
      <c r="GM162" s="100"/>
      <c r="GN162" s="100"/>
      <c r="GO162" s="26" t="e">
        <f t="shared" si="113"/>
        <v>#DIV/0!</v>
      </c>
      <c r="GP162" s="100"/>
      <c r="GQ162" s="187"/>
      <c r="GR162" s="26"/>
      <c r="GS162" s="100"/>
      <c r="GT162" s="100"/>
      <c r="GU162" s="26"/>
      <c r="GV162" s="26"/>
      <c r="GW162" s="291"/>
      <c r="GX162" s="26"/>
      <c r="GY162" s="100"/>
      <c r="GZ162" s="291"/>
      <c r="HA162" s="26"/>
      <c r="HB162" s="100"/>
      <c r="HC162" s="26"/>
      <c r="HD162" s="26"/>
      <c r="HE162" s="26"/>
      <c r="HF162" s="26"/>
      <c r="HG162" s="26"/>
      <c r="HH162" s="26"/>
      <c r="HI162" s="26"/>
      <c r="HJ162" s="26" t="e">
        <f t="shared" si="100"/>
        <v>#DIV/0!</v>
      </c>
      <c r="HK162" s="187"/>
      <c r="HL162" s="187">
        <f t="shared" si="121"/>
        <v>0</v>
      </c>
      <c r="HM162" s="26"/>
      <c r="HN162" s="187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187"/>
      <c r="IA162" s="187"/>
      <c r="IB162" s="187"/>
      <c r="IC162" s="26"/>
      <c r="ID162" s="26"/>
      <c r="IE162" s="187"/>
      <c r="IF162" s="187"/>
      <c r="IG162" s="26"/>
      <c r="IH162" s="26"/>
      <c r="IJ162" s="187"/>
      <c r="IK162" s="26"/>
    </row>
    <row r="163" spans="1:245" ht="14.25" customHeight="1" hidden="1">
      <c r="A163" s="39" t="s">
        <v>182</v>
      </c>
      <c r="B163" s="153"/>
      <c r="C163" s="153"/>
      <c r="D163" s="153"/>
      <c r="E163" s="23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56"/>
      <c r="U163" s="12"/>
      <c r="V163" s="100"/>
      <c r="W163" s="1"/>
      <c r="X163" s="12"/>
      <c r="Y163" s="12"/>
      <c r="Z163" s="12"/>
      <c r="AA163" s="12"/>
      <c r="AB163" s="100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"/>
      <c r="AV163" s="12"/>
      <c r="AW163" s="12"/>
      <c r="AX163" s="12"/>
      <c r="AY163" s="23"/>
      <c r="AZ163" s="12"/>
      <c r="BA163" s="12"/>
      <c r="BB163" s="12"/>
      <c r="BC163" s="1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23"/>
      <c r="BS163" s="12"/>
      <c r="BT163" s="1"/>
      <c r="BU163" s="1"/>
      <c r="BV163" s="1"/>
      <c r="BW163" s="1"/>
      <c r="BX163" s="1"/>
      <c r="BY163" s="1"/>
      <c r="BZ163" s="1"/>
      <c r="CA163" s="1"/>
      <c r="CB163" s="12"/>
      <c r="CC163" s="1"/>
      <c r="CD163" s="1"/>
      <c r="CE163" s="148"/>
      <c r="CF163" s="23"/>
      <c r="CG163" s="100"/>
      <c r="CH163" s="100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176"/>
      <c r="CV163" s="26"/>
      <c r="CW163" s="182"/>
      <c r="CX163" s="182"/>
      <c r="CY163" s="182"/>
      <c r="CZ163" s="187"/>
      <c r="DA163" s="187"/>
      <c r="DB163" s="187"/>
      <c r="DC163" s="8"/>
      <c r="DD163" s="100"/>
      <c r="DE163" s="100"/>
      <c r="DF163" s="182"/>
      <c r="DG163" s="182"/>
      <c r="DH163" s="182"/>
      <c r="DI163" s="182"/>
      <c r="DJ163" s="182">
        <v>1</v>
      </c>
      <c r="DK163" s="182">
        <v>1</v>
      </c>
      <c r="DL163" s="182">
        <v>1</v>
      </c>
      <c r="DM163" s="8">
        <v>1</v>
      </c>
      <c r="DN163" s="26">
        <f t="shared" si="108"/>
        <v>1</v>
      </c>
      <c r="DO163" s="199">
        <v>5107078.44</v>
      </c>
      <c r="DP163" s="187">
        <f t="shared" si="120"/>
        <v>0</v>
      </c>
      <c r="DQ163" s="238">
        <v>1</v>
      </c>
      <c r="DR163" s="238" t="e">
        <f t="shared" si="109"/>
        <v>#DIV/0!</v>
      </c>
      <c r="DS163" s="223"/>
      <c r="DT163" s="187"/>
      <c r="DU163" s="238" t="e">
        <f t="shared" si="110"/>
        <v>#DIV/0!</v>
      </c>
      <c r="DV163" s="229"/>
      <c r="DW163" s="187">
        <v>0</v>
      </c>
      <c r="DX163" s="238">
        <v>1</v>
      </c>
      <c r="DY163" s="238"/>
      <c r="DZ163" s="238"/>
      <c r="EA163" s="238"/>
      <c r="EB163" s="238"/>
      <c r="EC163" s="238"/>
      <c r="ED163" s="187">
        <v>0</v>
      </c>
      <c r="EE163" s="187">
        <v>0</v>
      </c>
      <c r="EF163" s="238"/>
      <c r="EG163" s="187">
        <v>0</v>
      </c>
      <c r="EH163" s="187">
        <v>0</v>
      </c>
      <c r="EI163" s="187"/>
      <c r="EJ163" s="238"/>
      <c r="EK163" s="187">
        <v>0</v>
      </c>
      <c r="EL163" s="187">
        <v>0</v>
      </c>
      <c r="EM163" s="26"/>
      <c r="EN163" s="187">
        <v>0</v>
      </c>
      <c r="EO163" s="238">
        <f t="shared" si="111"/>
        <v>1</v>
      </c>
      <c r="EP163" s="187">
        <f t="shared" si="104"/>
        <v>0</v>
      </c>
      <c r="EQ163" s="187">
        <v>10305326.268000001</v>
      </c>
      <c r="ER163" s="238" t="e">
        <f t="shared" si="99"/>
        <v>#DIV/0!</v>
      </c>
      <c r="ES163" s="238" t="e">
        <f t="shared" si="99"/>
        <v>#DIV/0!</v>
      </c>
      <c r="ET163" s="187"/>
      <c r="EU163" s="187">
        <v>0</v>
      </c>
      <c r="EV163" s="187">
        <v>0</v>
      </c>
      <c r="EW163" s="238"/>
      <c r="EX163" s="187"/>
      <c r="EY163" s="187">
        <v>0</v>
      </c>
      <c r="EZ163" s="251" t="e">
        <f t="shared" si="105"/>
        <v>#DIV/0!</v>
      </c>
      <c r="FA163" s="187"/>
      <c r="FB163" s="187">
        <v>0</v>
      </c>
      <c r="FC163" s="238"/>
      <c r="FD163" s="187"/>
      <c r="FE163" s="26">
        <v>1</v>
      </c>
      <c r="FF163" s="26"/>
      <c r="FG163" s="26"/>
      <c r="FH163" s="26" t="e">
        <f t="shared" si="106"/>
        <v>#DIV/0!</v>
      </c>
      <c r="FI163" s="187"/>
      <c r="FJ163" s="187">
        <v>0</v>
      </c>
      <c r="FK163" s="26"/>
      <c r="FL163" s="26"/>
      <c r="FM163" s="26"/>
      <c r="FN163" s="26" t="e">
        <f t="shared" si="123"/>
        <v>#DIV/0!</v>
      </c>
      <c r="FO163" s="187"/>
      <c r="FP163" s="187"/>
      <c r="FQ163" s="26" t="e">
        <f t="shared" si="119"/>
        <v>#DIV/0!</v>
      </c>
      <c r="FR163" s="187">
        <f t="shared" si="107"/>
        <v>0</v>
      </c>
      <c r="FS163" s="187"/>
      <c r="FT163" s="238" t="e">
        <f t="shared" si="112"/>
        <v>#DIV/0!</v>
      </c>
      <c r="FU163" s="187">
        <v>0</v>
      </c>
      <c r="FV163" s="187">
        <v>0</v>
      </c>
      <c r="FW163" s="238"/>
      <c r="FX163" s="238"/>
      <c r="FY163" s="26" t="e">
        <f t="shared" si="122"/>
        <v>#DIV/0!</v>
      </c>
      <c r="FZ163" s="187"/>
      <c r="GA163" s="187">
        <v>0</v>
      </c>
      <c r="GB163" s="187"/>
      <c r="GC163" s="26"/>
      <c r="GD163" s="100"/>
      <c r="GE163" s="100"/>
      <c r="GF163" s="26"/>
      <c r="GG163" s="26"/>
      <c r="GH163" s="26"/>
      <c r="GI163" s="26"/>
      <c r="GJ163" s="26"/>
      <c r="GK163" s="26"/>
      <c r="GL163" s="26"/>
      <c r="GM163" s="100"/>
      <c r="GN163" s="100"/>
      <c r="GO163" s="26" t="e">
        <f t="shared" si="113"/>
        <v>#DIV/0!</v>
      </c>
      <c r="GP163" s="100"/>
      <c r="GQ163" s="187"/>
      <c r="GR163" s="26"/>
      <c r="GS163" s="100"/>
      <c r="GT163" s="100"/>
      <c r="GU163" s="26"/>
      <c r="GV163" s="26"/>
      <c r="GW163" s="291"/>
      <c r="GX163" s="26"/>
      <c r="GY163" s="100"/>
      <c r="GZ163" s="291"/>
      <c r="HA163" s="26"/>
      <c r="HB163" s="100"/>
      <c r="HC163" s="26"/>
      <c r="HD163" s="26"/>
      <c r="HE163" s="26"/>
      <c r="HF163" s="26"/>
      <c r="HG163" s="26"/>
      <c r="HH163" s="26"/>
      <c r="HI163" s="26"/>
      <c r="HJ163" s="26" t="e">
        <f t="shared" si="100"/>
        <v>#DIV/0!</v>
      </c>
      <c r="HK163" s="187"/>
      <c r="HL163" s="187">
        <f t="shared" si="121"/>
        <v>0</v>
      </c>
      <c r="HM163" s="26"/>
      <c r="HN163" s="187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187"/>
      <c r="IA163" s="187"/>
      <c r="IB163" s="187"/>
      <c r="IC163" s="26"/>
      <c r="ID163" s="26"/>
      <c r="IE163" s="187"/>
      <c r="IF163" s="187"/>
      <c r="IG163" s="26"/>
      <c r="IH163" s="26"/>
      <c r="IJ163" s="187"/>
      <c r="IK163" s="26"/>
    </row>
    <row r="164" spans="1:245" ht="14.25" customHeight="1" hidden="1">
      <c r="A164" s="39" t="s">
        <v>183</v>
      </c>
      <c r="B164" s="153"/>
      <c r="C164" s="153"/>
      <c r="D164" s="153"/>
      <c r="E164" s="23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56"/>
      <c r="U164" s="12"/>
      <c r="V164" s="100"/>
      <c r="W164" s="1"/>
      <c r="X164" s="12"/>
      <c r="Y164" s="12"/>
      <c r="Z164" s="12"/>
      <c r="AA164" s="12"/>
      <c r="AB164" s="100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"/>
      <c r="AV164" s="12"/>
      <c r="AW164" s="12"/>
      <c r="AX164" s="12"/>
      <c r="AY164" s="23"/>
      <c r="AZ164" s="12"/>
      <c r="BA164" s="12"/>
      <c r="BB164" s="12"/>
      <c r="BC164" s="1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23"/>
      <c r="BS164" s="12"/>
      <c r="BT164" s="1"/>
      <c r="BU164" s="1"/>
      <c r="BV164" s="1"/>
      <c r="BW164" s="1"/>
      <c r="BX164" s="1"/>
      <c r="BY164" s="1"/>
      <c r="BZ164" s="1"/>
      <c r="CA164" s="1"/>
      <c r="CB164" s="12"/>
      <c r="CC164" s="1"/>
      <c r="CD164" s="1"/>
      <c r="CE164" s="148"/>
      <c r="CF164" s="23"/>
      <c r="CG164" s="100"/>
      <c r="CH164" s="100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176"/>
      <c r="CV164" s="26"/>
      <c r="CW164" s="182"/>
      <c r="CX164" s="182"/>
      <c r="CY164" s="182"/>
      <c r="CZ164" s="187"/>
      <c r="DA164" s="187"/>
      <c r="DB164" s="187"/>
      <c r="DC164" s="8"/>
      <c r="DD164" s="100"/>
      <c r="DE164" s="100"/>
      <c r="DF164" s="182"/>
      <c r="DG164" s="182"/>
      <c r="DH164" s="182"/>
      <c r="DI164" s="182"/>
      <c r="DJ164" s="182">
        <v>1</v>
      </c>
      <c r="DK164" s="182">
        <v>1</v>
      </c>
      <c r="DL164" s="182">
        <v>1</v>
      </c>
      <c r="DM164" s="8">
        <v>1</v>
      </c>
      <c r="DN164" s="26">
        <f t="shared" si="108"/>
        <v>1</v>
      </c>
      <c r="DO164" s="199">
        <v>492994.78799999994</v>
      </c>
      <c r="DP164" s="187">
        <f t="shared" si="120"/>
        <v>0</v>
      </c>
      <c r="DQ164" s="238">
        <v>1</v>
      </c>
      <c r="DR164" s="238" t="e">
        <f t="shared" si="109"/>
        <v>#DIV/0!</v>
      </c>
      <c r="DS164" s="223"/>
      <c r="DT164" s="187"/>
      <c r="DU164" s="238" t="e">
        <f t="shared" si="110"/>
        <v>#DIV/0!</v>
      </c>
      <c r="DV164" s="229"/>
      <c r="DW164" s="187">
        <v>0</v>
      </c>
      <c r="DX164" s="238">
        <v>1</v>
      </c>
      <c r="DY164" s="238"/>
      <c r="DZ164" s="238"/>
      <c r="EA164" s="238"/>
      <c r="EB164" s="238"/>
      <c r="EC164" s="238"/>
      <c r="ED164" s="187">
        <v>0</v>
      </c>
      <c r="EE164" s="187">
        <v>0</v>
      </c>
      <c r="EF164" s="238"/>
      <c r="EG164" s="187">
        <v>0</v>
      </c>
      <c r="EH164" s="187">
        <v>1065058.728</v>
      </c>
      <c r="EI164" s="187">
        <v>352495.47599999997</v>
      </c>
      <c r="EJ164" s="238">
        <f t="shared" si="115"/>
        <v>1</v>
      </c>
      <c r="EK164" s="187">
        <v>0</v>
      </c>
      <c r="EL164" s="187">
        <v>374928.516</v>
      </c>
      <c r="EM164" s="26">
        <f aca="true" t="shared" si="124" ref="EM164:EM179">(EL164-EN164)/EL164</f>
        <v>1</v>
      </c>
      <c r="EN164" s="187">
        <v>0</v>
      </c>
      <c r="EO164" s="238">
        <f t="shared" si="111"/>
        <v>1</v>
      </c>
      <c r="EP164" s="187">
        <f t="shared" si="104"/>
        <v>0</v>
      </c>
      <c r="EQ164" s="187">
        <v>8613668.532</v>
      </c>
      <c r="ER164" s="238" t="e">
        <f t="shared" si="99"/>
        <v>#DIV/0!</v>
      </c>
      <c r="ES164" s="238">
        <f t="shared" si="99"/>
        <v>1</v>
      </c>
      <c r="ET164" s="187"/>
      <c r="EU164" s="187">
        <v>276156.564</v>
      </c>
      <c r="EV164" s="187">
        <v>166461.204</v>
      </c>
      <c r="EW164" s="238">
        <f t="shared" si="117"/>
        <v>1</v>
      </c>
      <c r="EX164" s="187"/>
      <c r="EY164" s="187">
        <v>1483936.224</v>
      </c>
      <c r="EZ164" s="251">
        <f t="shared" si="105"/>
        <v>1</v>
      </c>
      <c r="FA164" s="187"/>
      <c r="FB164" s="187">
        <v>2377157.184</v>
      </c>
      <c r="FC164" s="238">
        <f aca="true" t="shared" si="125" ref="FC164:FC181">(FB164-FD164)/FB164</f>
        <v>1</v>
      </c>
      <c r="FD164" s="187"/>
      <c r="FE164" s="26">
        <v>1</v>
      </c>
      <c r="FF164" s="26"/>
      <c r="FG164" s="26"/>
      <c r="FH164" s="26">
        <f t="shared" si="106"/>
        <v>1</v>
      </c>
      <c r="FI164" s="187"/>
      <c r="FJ164" s="187">
        <v>2498399.8559999997</v>
      </c>
      <c r="FK164" s="26"/>
      <c r="FL164" s="26"/>
      <c r="FM164" s="26"/>
      <c r="FN164" s="26" t="e">
        <f t="shared" si="123"/>
        <v>#DIV/0!</v>
      </c>
      <c r="FO164" s="187"/>
      <c r="FP164" s="187"/>
      <c r="FQ164" s="26" t="e">
        <f t="shared" si="119"/>
        <v>#DIV/0!</v>
      </c>
      <c r="FR164" s="187">
        <f t="shared" si="107"/>
        <v>0</v>
      </c>
      <c r="FS164" s="187"/>
      <c r="FT164" s="238" t="e">
        <f t="shared" si="112"/>
        <v>#DIV/0!</v>
      </c>
      <c r="FU164" s="187">
        <v>0</v>
      </c>
      <c r="FV164" s="187">
        <v>0</v>
      </c>
      <c r="FW164" s="238"/>
      <c r="FX164" s="238"/>
      <c r="FY164" s="26" t="e">
        <f t="shared" si="122"/>
        <v>#DIV/0!</v>
      </c>
      <c r="FZ164" s="187"/>
      <c r="GA164" s="187">
        <v>0</v>
      </c>
      <c r="GB164" s="187"/>
      <c r="GC164" s="26"/>
      <c r="GD164" s="100"/>
      <c r="GE164" s="100"/>
      <c r="GF164" s="26"/>
      <c r="GG164" s="26"/>
      <c r="GH164" s="26"/>
      <c r="GI164" s="26"/>
      <c r="GJ164" s="26"/>
      <c r="GK164" s="26"/>
      <c r="GL164" s="26"/>
      <c r="GM164" s="100"/>
      <c r="GN164" s="100"/>
      <c r="GO164" s="26" t="e">
        <f t="shared" si="113"/>
        <v>#DIV/0!</v>
      </c>
      <c r="GP164" s="100"/>
      <c r="GQ164" s="187"/>
      <c r="GR164" s="26"/>
      <c r="GS164" s="100"/>
      <c r="GT164" s="100"/>
      <c r="GU164" s="26"/>
      <c r="GV164" s="26"/>
      <c r="GW164" s="291"/>
      <c r="GX164" s="26"/>
      <c r="GY164" s="100"/>
      <c r="GZ164" s="291"/>
      <c r="HA164" s="26"/>
      <c r="HB164" s="100"/>
      <c r="HC164" s="26"/>
      <c r="HD164" s="26"/>
      <c r="HE164" s="26"/>
      <c r="HF164" s="26"/>
      <c r="HG164" s="26"/>
      <c r="HH164" s="26"/>
      <c r="HI164" s="26"/>
      <c r="HJ164" s="26" t="e">
        <f t="shared" si="100"/>
        <v>#DIV/0!</v>
      </c>
      <c r="HK164" s="187"/>
      <c r="HL164" s="187">
        <f t="shared" si="121"/>
        <v>0</v>
      </c>
      <c r="HM164" s="26"/>
      <c r="HN164" s="187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187"/>
      <c r="IA164" s="187"/>
      <c r="IB164" s="187"/>
      <c r="IC164" s="26"/>
      <c r="ID164" s="26"/>
      <c r="IE164" s="187"/>
      <c r="IF164" s="187"/>
      <c r="IG164" s="26"/>
      <c r="IH164" s="26"/>
      <c r="IJ164" s="187"/>
      <c r="IK164" s="26"/>
    </row>
    <row r="165" spans="1:245" ht="14.25" customHeight="1" hidden="1">
      <c r="A165" s="39" t="s">
        <v>184</v>
      </c>
      <c r="B165" s="153"/>
      <c r="C165" s="153"/>
      <c r="D165" s="153"/>
      <c r="E165" s="23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56"/>
      <c r="U165" s="12"/>
      <c r="V165" s="100"/>
      <c r="W165" s="1"/>
      <c r="X165" s="12"/>
      <c r="Y165" s="12"/>
      <c r="Z165" s="12"/>
      <c r="AA165" s="12"/>
      <c r="AB165" s="100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"/>
      <c r="AV165" s="12"/>
      <c r="AW165" s="12"/>
      <c r="AX165" s="12"/>
      <c r="AY165" s="23"/>
      <c r="AZ165" s="12"/>
      <c r="BA165" s="12"/>
      <c r="BB165" s="12"/>
      <c r="BC165" s="1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23"/>
      <c r="BS165" s="12"/>
      <c r="BT165" s="1"/>
      <c r="BU165" s="1"/>
      <c r="BV165" s="1"/>
      <c r="BW165" s="1"/>
      <c r="BX165" s="1"/>
      <c r="BY165" s="1"/>
      <c r="BZ165" s="1"/>
      <c r="CA165" s="1"/>
      <c r="CB165" s="12"/>
      <c r="CC165" s="1"/>
      <c r="CD165" s="1"/>
      <c r="CE165" s="148"/>
      <c r="CF165" s="23"/>
      <c r="CG165" s="100"/>
      <c r="CH165" s="100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176"/>
      <c r="CV165" s="26"/>
      <c r="CW165" s="182"/>
      <c r="CX165" s="182"/>
      <c r="CY165" s="182"/>
      <c r="CZ165" s="187"/>
      <c r="DA165" s="187"/>
      <c r="DB165" s="187"/>
      <c r="DC165" s="8"/>
      <c r="DD165" s="100"/>
      <c r="DE165" s="100"/>
      <c r="DF165" s="182"/>
      <c r="DG165" s="182"/>
      <c r="DH165" s="182"/>
      <c r="DI165" s="182"/>
      <c r="DJ165" s="182">
        <v>1</v>
      </c>
      <c r="DK165" s="182">
        <v>1</v>
      </c>
      <c r="DL165" s="182">
        <v>1</v>
      </c>
      <c r="DM165" s="8">
        <v>1</v>
      </c>
      <c r="DN165" s="26">
        <f t="shared" si="108"/>
        <v>1</v>
      </c>
      <c r="DO165" s="199">
        <v>7236129.732</v>
      </c>
      <c r="DP165" s="187">
        <f t="shared" si="120"/>
        <v>0</v>
      </c>
      <c r="DQ165" s="238">
        <v>1</v>
      </c>
      <c r="DR165" s="238" t="e">
        <f t="shared" si="109"/>
        <v>#DIV/0!</v>
      </c>
      <c r="DS165" s="223"/>
      <c r="DT165" s="187"/>
      <c r="DU165" s="238" t="e">
        <f t="shared" si="110"/>
        <v>#DIV/0!</v>
      </c>
      <c r="DV165" s="229"/>
      <c r="DW165" s="187">
        <v>0</v>
      </c>
      <c r="DX165" s="238">
        <v>1</v>
      </c>
      <c r="DY165" s="238"/>
      <c r="DZ165" s="238"/>
      <c r="EA165" s="238"/>
      <c r="EB165" s="238"/>
      <c r="EC165" s="238"/>
      <c r="ED165" s="187">
        <v>0</v>
      </c>
      <c r="EE165" s="187">
        <v>0</v>
      </c>
      <c r="EF165" s="238"/>
      <c r="EG165" s="187">
        <v>0</v>
      </c>
      <c r="EH165" s="187">
        <v>5277215.603999999</v>
      </c>
      <c r="EI165" s="187">
        <v>1583479.14</v>
      </c>
      <c r="EJ165" s="238">
        <f t="shared" si="115"/>
        <v>1</v>
      </c>
      <c r="EK165" s="187">
        <v>0</v>
      </c>
      <c r="EL165" s="187">
        <v>1317268.86</v>
      </c>
      <c r="EM165" s="26">
        <f t="shared" si="124"/>
        <v>1</v>
      </c>
      <c r="EN165" s="187">
        <v>0</v>
      </c>
      <c r="EO165" s="238">
        <f t="shared" si="111"/>
        <v>1</v>
      </c>
      <c r="EP165" s="187">
        <f aca="true" t="shared" si="126" ref="EP165:EP202">EN165+EK165+EG165+ED165+DW165+DT165</f>
        <v>0</v>
      </c>
      <c r="EQ165" s="187">
        <v>59031579.936</v>
      </c>
      <c r="ER165" s="238" t="e">
        <f t="shared" si="99"/>
        <v>#DIV/0!</v>
      </c>
      <c r="ES165" s="238">
        <f t="shared" si="99"/>
        <v>1</v>
      </c>
      <c r="ET165" s="187"/>
      <c r="EU165" s="187">
        <v>1337282.988</v>
      </c>
      <c r="EV165" s="187">
        <v>2873750.496</v>
      </c>
      <c r="EW165" s="238">
        <f t="shared" si="117"/>
        <v>1</v>
      </c>
      <c r="EX165" s="187"/>
      <c r="EY165" s="187">
        <v>6304753.056</v>
      </c>
      <c r="EZ165" s="251">
        <f t="shared" si="105"/>
        <v>1</v>
      </c>
      <c r="FA165" s="187"/>
      <c r="FB165" s="187">
        <v>11058695.952000001</v>
      </c>
      <c r="FC165" s="238">
        <f t="shared" si="125"/>
        <v>1</v>
      </c>
      <c r="FD165" s="187"/>
      <c r="FE165" s="26">
        <v>1</v>
      </c>
      <c r="FF165" s="26"/>
      <c r="FG165" s="26"/>
      <c r="FH165" s="26">
        <f t="shared" si="106"/>
        <v>1</v>
      </c>
      <c r="FI165" s="187"/>
      <c r="FJ165" s="187">
        <v>11981677.068</v>
      </c>
      <c r="FK165" s="26"/>
      <c r="FL165" s="26"/>
      <c r="FM165" s="26"/>
      <c r="FN165" s="26" t="e">
        <f t="shared" si="123"/>
        <v>#DIV/0!</v>
      </c>
      <c r="FO165" s="187"/>
      <c r="FP165" s="187"/>
      <c r="FQ165" s="26" t="e">
        <f t="shared" si="119"/>
        <v>#DIV/0!</v>
      </c>
      <c r="FR165" s="187">
        <f t="shared" si="107"/>
        <v>0</v>
      </c>
      <c r="FS165" s="187"/>
      <c r="FT165" s="238" t="e">
        <f t="shared" si="112"/>
        <v>#DIV/0!</v>
      </c>
      <c r="FU165" s="187">
        <v>0</v>
      </c>
      <c r="FV165" s="187">
        <v>0</v>
      </c>
      <c r="FW165" s="238"/>
      <c r="FX165" s="238"/>
      <c r="FY165" s="26" t="e">
        <f t="shared" si="122"/>
        <v>#DIV/0!</v>
      </c>
      <c r="FZ165" s="187"/>
      <c r="GA165" s="187">
        <v>0</v>
      </c>
      <c r="GB165" s="187"/>
      <c r="GC165" s="26"/>
      <c r="GD165" s="100"/>
      <c r="GE165" s="100"/>
      <c r="GF165" s="26"/>
      <c r="GG165" s="26"/>
      <c r="GH165" s="26"/>
      <c r="GI165" s="26"/>
      <c r="GJ165" s="26"/>
      <c r="GK165" s="26"/>
      <c r="GL165" s="26"/>
      <c r="GM165" s="100"/>
      <c r="GN165" s="100"/>
      <c r="GO165" s="26" t="e">
        <f t="shared" si="113"/>
        <v>#DIV/0!</v>
      </c>
      <c r="GP165" s="100"/>
      <c r="GQ165" s="187"/>
      <c r="GR165" s="26"/>
      <c r="GS165" s="100"/>
      <c r="GT165" s="100"/>
      <c r="GU165" s="26"/>
      <c r="GV165" s="26"/>
      <c r="GW165" s="291"/>
      <c r="GX165" s="26"/>
      <c r="GY165" s="100"/>
      <c r="GZ165" s="291"/>
      <c r="HA165" s="26"/>
      <c r="HB165" s="100"/>
      <c r="HC165" s="26"/>
      <c r="HD165" s="26"/>
      <c r="HE165" s="26"/>
      <c r="HF165" s="26"/>
      <c r="HG165" s="26"/>
      <c r="HH165" s="26"/>
      <c r="HI165" s="26"/>
      <c r="HJ165" s="26" t="e">
        <f t="shared" si="100"/>
        <v>#DIV/0!</v>
      </c>
      <c r="HK165" s="187"/>
      <c r="HL165" s="187">
        <f t="shared" si="121"/>
        <v>0</v>
      </c>
      <c r="HM165" s="26"/>
      <c r="HN165" s="187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187"/>
      <c r="IA165" s="187"/>
      <c r="IB165" s="187"/>
      <c r="IC165" s="26"/>
      <c r="ID165" s="26"/>
      <c r="IE165" s="187"/>
      <c r="IF165" s="187"/>
      <c r="IG165" s="26"/>
      <c r="IH165" s="26"/>
      <c r="IJ165" s="187"/>
      <c r="IK165" s="26"/>
    </row>
    <row r="166" spans="1:245" ht="14.25" customHeight="1" hidden="1">
      <c r="A166" s="39" t="s">
        <v>185</v>
      </c>
      <c r="B166" s="153"/>
      <c r="C166" s="153"/>
      <c r="D166" s="153"/>
      <c r="E166" s="23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56"/>
      <c r="U166" s="12"/>
      <c r="V166" s="100"/>
      <c r="W166" s="1"/>
      <c r="X166" s="12"/>
      <c r="Y166" s="12"/>
      <c r="Z166" s="12"/>
      <c r="AA166" s="12"/>
      <c r="AB166" s="100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"/>
      <c r="AV166" s="12"/>
      <c r="AW166" s="12"/>
      <c r="AX166" s="12"/>
      <c r="AY166" s="23"/>
      <c r="AZ166" s="12"/>
      <c r="BA166" s="12"/>
      <c r="BB166" s="12"/>
      <c r="BC166" s="1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23"/>
      <c r="BS166" s="12"/>
      <c r="BT166" s="1"/>
      <c r="BU166" s="1"/>
      <c r="BV166" s="1"/>
      <c r="BW166" s="1"/>
      <c r="BX166" s="1"/>
      <c r="BY166" s="1"/>
      <c r="BZ166" s="1"/>
      <c r="CA166" s="1"/>
      <c r="CB166" s="12"/>
      <c r="CC166" s="1"/>
      <c r="CD166" s="1"/>
      <c r="CE166" s="148"/>
      <c r="CF166" s="23"/>
      <c r="CG166" s="100"/>
      <c r="CH166" s="100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176"/>
      <c r="CV166" s="26"/>
      <c r="CW166" s="182"/>
      <c r="CX166" s="182"/>
      <c r="CY166" s="182"/>
      <c r="CZ166" s="187"/>
      <c r="DA166" s="187"/>
      <c r="DB166" s="187"/>
      <c r="DC166" s="8"/>
      <c r="DD166" s="100"/>
      <c r="DE166" s="100"/>
      <c r="DF166" s="182"/>
      <c r="DG166" s="182"/>
      <c r="DH166" s="182"/>
      <c r="DI166" s="182"/>
      <c r="DJ166" s="182">
        <v>1</v>
      </c>
      <c r="DK166" s="182">
        <v>1</v>
      </c>
      <c r="DL166" s="182">
        <v>1</v>
      </c>
      <c r="DM166" s="8">
        <v>1</v>
      </c>
      <c r="DN166" s="26">
        <f t="shared" si="108"/>
        <v>1</v>
      </c>
      <c r="DO166" s="199">
        <v>4584190.164</v>
      </c>
      <c r="DP166" s="187">
        <f t="shared" si="120"/>
        <v>0</v>
      </c>
      <c r="DQ166" s="238">
        <v>1</v>
      </c>
      <c r="DR166" s="238" t="e">
        <f t="shared" si="109"/>
        <v>#DIV/0!</v>
      </c>
      <c r="DS166" s="223"/>
      <c r="DT166" s="187"/>
      <c r="DU166" s="238" t="e">
        <f t="shared" si="110"/>
        <v>#DIV/0!</v>
      </c>
      <c r="DV166" s="229"/>
      <c r="DW166" s="187">
        <v>0</v>
      </c>
      <c r="DX166" s="238">
        <v>1</v>
      </c>
      <c r="DY166" s="238"/>
      <c r="DZ166" s="238"/>
      <c r="EA166" s="238"/>
      <c r="EB166" s="238"/>
      <c r="EC166" s="238"/>
      <c r="ED166" s="187">
        <v>0</v>
      </c>
      <c r="EE166" s="187">
        <v>0</v>
      </c>
      <c r="EF166" s="238"/>
      <c r="EG166" s="187">
        <v>0</v>
      </c>
      <c r="EH166" s="187">
        <v>3148449.2279999997</v>
      </c>
      <c r="EI166" s="187">
        <v>1057668.048</v>
      </c>
      <c r="EJ166" s="238">
        <f t="shared" si="115"/>
        <v>1</v>
      </c>
      <c r="EK166" s="187">
        <v>0</v>
      </c>
      <c r="EL166" s="187">
        <v>780839.076</v>
      </c>
      <c r="EM166" s="26">
        <f t="shared" si="124"/>
        <v>1</v>
      </c>
      <c r="EN166" s="187">
        <v>0</v>
      </c>
      <c r="EO166" s="238">
        <f t="shared" si="111"/>
        <v>1</v>
      </c>
      <c r="EP166" s="187">
        <f t="shared" si="126"/>
        <v>0</v>
      </c>
      <c r="EQ166" s="187">
        <v>36044958.432</v>
      </c>
      <c r="ER166" s="238" t="e">
        <f t="shared" si="99"/>
        <v>#DIV/0!</v>
      </c>
      <c r="ES166" s="238">
        <f t="shared" si="99"/>
        <v>1</v>
      </c>
      <c r="ET166" s="187"/>
      <c r="EU166" s="187">
        <v>807007.944</v>
      </c>
      <c r="EV166" s="187">
        <v>1716403.524</v>
      </c>
      <c r="EW166" s="238">
        <f t="shared" si="117"/>
        <v>1</v>
      </c>
      <c r="EX166" s="187"/>
      <c r="EY166" s="187">
        <v>4384851.348</v>
      </c>
      <c r="EZ166" s="251">
        <f t="shared" si="105"/>
        <v>1</v>
      </c>
      <c r="FA166" s="187"/>
      <c r="FB166" s="187">
        <v>7111051.284</v>
      </c>
      <c r="FC166" s="238">
        <f t="shared" si="125"/>
        <v>1</v>
      </c>
      <c r="FD166" s="187"/>
      <c r="FE166" s="26" t="s">
        <v>0</v>
      </c>
      <c r="FF166" s="26"/>
      <c r="FG166" s="26"/>
      <c r="FH166" s="26">
        <f t="shared" si="106"/>
        <v>1</v>
      </c>
      <c r="FI166" s="187"/>
      <c r="FJ166" s="187">
        <v>7769645.495999999</v>
      </c>
      <c r="FK166" s="26"/>
      <c r="FL166" s="26"/>
      <c r="FM166" s="26"/>
      <c r="FN166" s="26" t="e">
        <f t="shared" si="123"/>
        <v>#DIV/0!</v>
      </c>
      <c r="FO166" s="187"/>
      <c r="FP166" s="187"/>
      <c r="FQ166" s="26" t="e">
        <f t="shared" si="119"/>
        <v>#DIV/0!</v>
      </c>
      <c r="FR166" s="187">
        <f t="shared" si="107"/>
        <v>0</v>
      </c>
      <c r="FS166" s="187"/>
      <c r="FT166" s="238" t="e">
        <f t="shared" si="112"/>
        <v>#DIV/0!</v>
      </c>
      <c r="FU166" s="187">
        <v>0</v>
      </c>
      <c r="FV166" s="187">
        <v>0</v>
      </c>
      <c r="FW166" s="238"/>
      <c r="FX166" s="238"/>
      <c r="FY166" s="26" t="e">
        <f t="shared" si="122"/>
        <v>#DIV/0!</v>
      </c>
      <c r="FZ166" s="187"/>
      <c r="GA166" s="187">
        <v>0</v>
      </c>
      <c r="GB166" s="187"/>
      <c r="GC166" s="26"/>
      <c r="GD166" s="100"/>
      <c r="GE166" s="100"/>
      <c r="GF166" s="26"/>
      <c r="GG166" s="26"/>
      <c r="GH166" s="26"/>
      <c r="GI166" s="26"/>
      <c r="GJ166" s="26"/>
      <c r="GK166" s="26"/>
      <c r="GL166" s="26"/>
      <c r="GM166" s="100"/>
      <c r="GN166" s="100"/>
      <c r="GO166" s="26" t="e">
        <f t="shared" si="113"/>
        <v>#DIV/0!</v>
      </c>
      <c r="GP166" s="100"/>
      <c r="GQ166" s="187"/>
      <c r="GR166" s="26"/>
      <c r="GS166" s="100"/>
      <c r="GT166" s="100"/>
      <c r="GU166" s="26"/>
      <c r="GV166" s="26"/>
      <c r="GW166" s="291"/>
      <c r="GX166" s="26"/>
      <c r="GY166" s="100"/>
      <c r="GZ166" s="291"/>
      <c r="HA166" s="26"/>
      <c r="HB166" s="100"/>
      <c r="HC166" s="26"/>
      <c r="HD166" s="26"/>
      <c r="HE166" s="26"/>
      <c r="HF166" s="26"/>
      <c r="HG166" s="26"/>
      <c r="HH166" s="26"/>
      <c r="HI166" s="26"/>
      <c r="HJ166" s="26" t="e">
        <f t="shared" si="100"/>
        <v>#DIV/0!</v>
      </c>
      <c r="HK166" s="187"/>
      <c r="HL166" s="187">
        <f t="shared" si="121"/>
        <v>0</v>
      </c>
      <c r="HM166" s="26"/>
      <c r="HN166" s="187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187"/>
      <c r="IA166" s="187"/>
      <c r="IB166" s="187"/>
      <c r="IC166" s="26"/>
      <c r="ID166" s="26"/>
      <c r="IE166" s="187"/>
      <c r="IF166" s="187"/>
      <c r="IG166" s="26"/>
      <c r="IH166" s="26"/>
      <c r="IJ166" s="187"/>
      <c r="IK166" s="26"/>
    </row>
    <row r="167" spans="1:245" ht="14.25" customHeight="1" hidden="1">
      <c r="A167" s="39" t="s">
        <v>186</v>
      </c>
      <c r="B167" s="153"/>
      <c r="C167" s="153"/>
      <c r="D167" s="153"/>
      <c r="E167" s="23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56"/>
      <c r="U167" s="12"/>
      <c r="V167" s="100"/>
      <c r="W167" s="1"/>
      <c r="X167" s="12"/>
      <c r="Y167" s="12"/>
      <c r="Z167" s="12"/>
      <c r="AA167" s="12"/>
      <c r="AB167" s="100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"/>
      <c r="AV167" s="12"/>
      <c r="AW167" s="12"/>
      <c r="AX167" s="12"/>
      <c r="AY167" s="23"/>
      <c r="AZ167" s="12"/>
      <c r="BA167" s="12"/>
      <c r="BB167" s="12"/>
      <c r="BC167" s="1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23"/>
      <c r="BS167" s="12"/>
      <c r="BT167" s="1"/>
      <c r="BU167" s="1"/>
      <c r="BV167" s="1"/>
      <c r="BW167" s="1"/>
      <c r="BX167" s="1"/>
      <c r="BY167" s="1"/>
      <c r="BZ167" s="1"/>
      <c r="CA167" s="1"/>
      <c r="CB167" s="12"/>
      <c r="CC167" s="1"/>
      <c r="CD167" s="1"/>
      <c r="CE167" s="148"/>
      <c r="CF167" s="23"/>
      <c r="CG167" s="100"/>
      <c r="CH167" s="100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176"/>
      <c r="CV167" s="26"/>
      <c r="CW167" s="182"/>
      <c r="CX167" s="182"/>
      <c r="CY167" s="182"/>
      <c r="CZ167" s="187"/>
      <c r="DA167" s="187"/>
      <c r="DB167" s="187"/>
      <c r="DC167" s="8"/>
      <c r="DD167" s="100"/>
      <c r="DE167" s="100"/>
      <c r="DF167" s="182"/>
      <c r="DG167" s="182"/>
      <c r="DH167" s="182"/>
      <c r="DI167" s="182"/>
      <c r="DJ167" s="182">
        <v>1</v>
      </c>
      <c r="DK167" s="182">
        <v>1</v>
      </c>
      <c r="DL167" s="182">
        <v>1</v>
      </c>
      <c r="DM167" s="8">
        <v>1</v>
      </c>
      <c r="DN167" s="26">
        <f t="shared" si="108"/>
        <v>1</v>
      </c>
      <c r="DO167" s="199">
        <v>26474885.46</v>
      </c>
      <c r="DP167" s="187">
        <f t="shared" si="120"/>
        <v>0</v>
      </c>
      <c r="DQ167" s="238">
        <v>1</v>
      </c>
      <c r="DR167" s="238" t="e">
        <f t="shared" si="109"/>
        <v>#DIV/0!</v>
      </c>
      <c r="DS167" s="223"/>
      <c r="DT167" s="187"/>
      <c r="DU167" s="238" t="e">
        <f t="shared" si="110"/>
        <v>#DIV/0!</v>
      </c>
      <c r="DV167" s="229"/>
      <c r="DW167" s="187">
        <v>0</v>
      </c>
      <c r="DX167" s="238">
        <v>1</v>
      </c>
      <c r="DY167" s="238"/>
      <c r="DZ167" s="238"/>
      <c r="EA167" s="238"/>
      <c r="EB167" s="238"/>
      <c r="EC167" s="238"/>
      <c r="ED167" s="187">
        <v>0</v>
      </c>
      <c r="EE167" s="187">
        <v>0</v>
      </c>
      <c r="EF167" s="238"/>
      <c r="EG167" s="187">
        <v>0</v>
      </c>
      <c r="EH167" s="187">
        <v>14671028.736</v>
      </c>
      <c r="EI167" s="187">
        <v>17089202.088</v>
      </c>
      <c r="EJ167" s="238">
        <f t="shared" si="115"/>
        <v>1</v>
      </c>
      <c r="EK167" s="187">
        <v>0</v>
      </c>
      <c r="EL167" s="187">
        <v>18327503.507999998</v>
      </c>
      <c r="EM167" s="26">
        <f t="shared" si="124"/>
        <v>1</v>
      </c>
      <c r="EN167" s="187">
        <v>0</v>
      </c>
      <c r="EO167" s="238">
        <f t="shared" si="111"/>
        <v>1</v>
      </c>
      <c r="EP167" s="187">
        <f t="shared" si="126"/>
        <v>0</v>
      </c>
      <c r="EQ167" s="187">
        <v>170495835.084</v>
      </c>
      <c r="ER167" s="238" t="e">
        <f t="shared" si="99"/>
        <v>#DIV/0!</v>
      </c>
      <c r="ES167" s="238">
        <f t="shared" si="99"/>
        <v>1</v>
      </c>
      <c r="ET167" s="187"/>
      <c r="EU167" s="187">
        <v>17275249.908</v>
      </c>
      <c r="EV167" s="187">
        <v>15535730.364</v>
      </c>
      <c r="EW167" s="238">
        <f t="shared" si="117"/>
        <v>1</v>
      </c>
      <c r="EX167" s="260">
        <v>0</v>
      </c>
      <c r="EY167" s="187">
        <v>26622390.708</v>
      </c>
      <c r="EZ167" s="251">
        <f t="shared" si="105"/>
        <v>1</v>
      </c>
      <c r="FA167" s="260">
        <v>0</v>
      </c>
      <c r="FB167" s="187">
        <v>22418799.623999998</v>
      </c>
      <c r="FC167" s="238">
        <f t="shared" si="125"/>
        <v>1</v>
      </c>
      <c r="FD167" s="187">
        <v>0</v>
      </c>
      <c r="FE167" s="26">
        <v>1</v>
      </c>
      <c r="FF167" s="26"/>
      <c r="FG167" s="26"/>
      <c r="FH167" s="26" t="e">
        <f t="shared" si="106"/>
        <v>#DIV/0!</v>
      </c>
      <c r="FI167" s="187"/>
      <c r="FJ167" s="187">
        <v>0</v>
      </c>
      <c r="FK167" s="26"/>
      <c r="FL167" s="26"/>
      <c r="FM167" s="26"/>
      <c r="FN167" s="26" t="e">
        <f t="shared" si="123"/>
        <v>#DIV/0!</v>
      </c>
      <c r="FO167" s="187"/>
      <c r="FP167" s="187">
        <v>0</v>
      </c>
      <c r="FQ167" s="26">
        <f t="shared" si="119"/>
        <v>1</v>
      </c>
      <c r="FR167" s="187">
        <f t="shared" si="107"/>
        <v>0</v>
      </c>
      <c r="FS167" s="187">
        <v>81852170.604</v>
      </c>
      <c r="FT167" s="238" t="e">
        <f t="shared" si="112"/>
        <v>#DIV/0!</v>
      </c>
      <c r="FU167" s="187">
        <v>0</v>
      </c>
      <c r="FV167" s="187">
        <v>0</v>
      </c>
      <c r="FW167" s="238"/>
      <c r="FX167" s="238"/>
      <c r="FY167" s="26" t="e">
        <f t="shared" si="122"/>
        <v>#DIV/0!</v>
      </c>
      <c r="FZ167" s="187"/>
      <c r="GA167" s="187">
        <v>0</v>
      </c>
      <c r="GB167" s="187"/>
      <c r="GC167" s="26"/>
      <c r="GD167" s="100"/>
      <c r="GE167" s="100"/>
      <c r="GF167" s="26"/>
      <c r="GG167" s="26"/>
      <c r="GH167" s="26"/>
      <c r="GI167" s="26"/>
      <c r="GJ167" s="26"/>
      <c r="GK167" s="26"/>
      <c r="GL167" s="26"/>
      <c r="GM167" s="100"/>
      <c r="GN167" s="100"/>
      <c r="GO167" s="26" t="e">
        <f t="shared" si="113"/>
        <v>#DIV/0!</v>
      </c>
      <c r="GP167" s="100"/>
      <c r="GQ167" s="187"/>
      <c r="GR167" s="26"/>
      <c r="GS167" s="100"/>
      <c r="GT167" s="100"/>
      <c r="GU167" s="26"/>
      <c r="GV167" s="26"/>
      <c r="GW167" s="291"/>
      <c r="GX167" s="26"/>
      <c r="GY167" s="100"/>
      <c r="GZ167" s="291"/>
      <c r="HA167" s="26"/>
      <c r="HB167" s="100"/>
      <c r="HC167" s="26"/>
      <c r="HD167" s="26"/>
      <c r="HE167" s="26"/>
      <c r="HF167" s="26"/>
      <c r="HG167" s="26"/>
      <c r="HH167" s="26"/>
      <c r="HI167" s="26"/>
      <c r="HJ167" s="26" t="e">
        <f t="shared" si="100"/>
        <v>#DIV/0!</v>
      </c>
      <c r="HK167" s="187"/>
      <c r="HL167" s="187">
        <f t="shared" si="121"/>
        <v>0</v>
      </c>
      <c r="HM167" s="26"/>
      <c r="HN167" s="187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187"/>
      <c r="IA167" s="187"/>
      <c r="IB167" s="187"/>
      <c r="IC167" s="26"/>
      <c r="ID167" s="26"/>
      <c r="IE167" s="187"/>
      <c r="IF167" s="187"/>
      <c r="IG167" s="26"/>
      <c r="IH167" s="26"/>
      <c r="IJ167" s="187"/>
      <c r="IK167" s="26"/>
    </row>
    <row r="168" spans="1:245" ht="14.25" customHeight="1" hidden="1">
      <c r="A168" s="39" t="s">
        <v>187</v>
      </c>
      <c r="B168" s="153"/>
      <c r="C168" s="153"/>
      <c r="D168" s="153"/>
      <c r="E168" s="23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56"/>
      <c r="U168" s="12"/>
      <c r="V168" s="100"/>
      <c r="W168" s="1"/>
      <c r="X168" s="12"/>
      <c r="Y168" s="12"/>
      <c r="Z168" s="12"/>
      <c r="AA168" s="12"/>
      <c r="AB168" s="100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"/>
      <c r="AV168" s="12"/>
      <c r="AW168" s="12"/>
      <c r="AX168" s="12"/>
      <c r="AY168" s="23"/>
      <c r="AZ168" s="12"/>
      <c r="BA168" s="12"/>
      <c r="BB168" s="12"/>
      <c r="BC168" s="1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23"/>
      <c r="BS168" s="12"/>
      <c r="BT168" s="1"/>
      <c r="BU168" s="1"/>
      <c r="BV168" s="1"/>
      <c r="BW168" s="1"/>
      <c r="BX168" s="1"/>
      <c r="BY168" s="1"/>
      <c r="BZ168" s="1"/>
      <c r="CA168" s="1"/>
      <c r="CB168" s="12"/>
      <c r="CC168" s="1"/>
      <c r="CD168" s="1"/>
      <c r="CE168" s="148"/>
      <c r="CF168" s="23"/>
      <c r="CG168" s="100"/>
      <c r="CH168" s="100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176"/>
      <c r="CV168" s="26"/>
      <c r="CW168" s="182"/>
      <c r="CX168" s="182"/>
      <c r="CY168" s="182"/>
      <c r="CZ168" s="187"/>
      <c r="DA168" s="187"/>
      <c r="DB168" s="187"/>
      <c r="DC168" s="8"/>
      <c r="DD168" s="100"/>
      <c r="DE168" s="100"/>
      <c r="DF168" s="182"/>
      <c r="DG168" s="182"/>
      <c r="DH168" s="182"/>
      <c r="DI168" s="182"/>
      <c r="DJ168" s="182">
        <v>1</v>
      </c>
      <c r="DK168" s="182">
        <v>1</v>
      </c>
      <c r="DL168" s="182">
        <v>1</v>
      </c>
      <c r="DM168" s="8">
        <v>1</v>
      </c>
      <c r="DN168" s="26">
        <f t="shared" si="108"/>
        <v>1</v>
      </c>
      <c r="DO168" s="199">
        <v>1149835.272</v>
      </c>
      <c r="DP168" s="187">
        <f t="shared" si="120"/>
        <v>0</v>
      </c>
      <c r="DQ168" s="238">
        <v>1</v>
      </c>
      <c r="DR168" s="238" t="e">
        <f t="shared" si="109"/>
        <v>#DIV/0!</v>
      </c>
      <c r="DS168" s="223"/>
      <c r="DT168" s="187"/>
      <c r="DU168" s="238" t="e">
        <f t="shared" si="110"/>
        <v>#DIV/0!</v>
      </c>
      <c r="DV168" s="229"/>
      <c r="DW168" s="187">
        <v>-5.820766091346741E-11</v>
      </c>
      <c r="DX168" s="238">
        <v>1</v>
      </c>
      <c r="DY168" s="238"/>
      <c r="DZ168" s="238"/>
      <c r="EA168" s="238"/>
      <c r="EB168" s="238"/>
      <c r="EC168" s="238"/>
      <c r="ED168" s="187">
        <v>-5.820766091346741E-11</v>
      </c>
      <c r="EE168" s="187">
        <v>-5.820766091346741E-11</v>
      </c>
      <c r="EF168" s="238"/>
      <c r="EG168" s="187">
        <v>-5.820766091346741E-11</v>
      </c>
      <c r="EH168" s="187">
        <v>551211.42</v>
      </c>
      <c r="EI168" s="187">
        <v>272973.456</v>
      </c>
      <c r="EJ168" s="238">
        <f t="shared" si="115"/>
        <v>1.0000000000000002</v>
      </c>
      <c r="EK168" s="187">
        <v>-5.820766091346741E-11</v>
      </c>
      <c r="EL168" s="187">
        <v>108876.84</v>
      </c>
      <c r="EM168" s="26">
        <f t="shared" si="124"/>
        <v>1.0000000000000004</v>
      </c>
      <c r="EN168" s="187">
        <v>-5.820766091346741E-11</v>
      </c>
      <c r="EO168" s="238">
        <f t="shared" si="111"/>
        <v>1</v>
      </c>
      <c r="EP168" s="187">
        <f t="shared" si="126"/>
        <v>-2.9103830456733704E-10</v>
      </c>
      <c r="EQ168" s="187">
        <v>6699155.088</v>
      </c>
      <c r="ER168" s="238" t="e">
        <f t="shared" si="99"/>
        <v>#DIV/0!</v>
      </c>
      <c r="ES168" s="238">
        <f t="shared" si="99"/>
        <v>1</v>
      </c>
      <c r="ET168" s="187"/>
      <c r="EU168" s="187">
        <v>150723.97199999998</v>
      </c>
      <c r="EV168" s="187">
        <v>387304.62</v>
      </c>
      <c r="EW168" s="238">
        <f t="shared" si="117"/>
        <v>1</v>
      </c>
      <c r="EX168" s="187"/>
      <c r="EY168" s="187">
        <v>886360.8720000001</v>
      </c>
      <c r="EZ168" s="251">
        <f t="shared" si="105"/>
        <v>1</v>
      </c>
      <c r="FA168" s="187"/>
      <c r="FB168" s="187">
        <v>1334978.808</v>
      </c>
      <c r="FC168" s="238">
        <f t="shared" si="125"/>
        <v>1</v>
      </c>
      <c r="FD168" s="187"/>
      <c r="FE168" s="26">
        <v>1</v>
      </c>
      <c r="FF168" s="26"/>
      <c r="FG168" s="26"/>
      <c r="FH168" s="26">
        <f t="shared" si="106"/>
        <v>1</v>
      </c>
      <c r="FI168" s="187"/>
      <c r="FJ168" s="187">
        <v>1650707.172</v>
      </c>
      <c r="FK168" s="26"/>
      <c r="FL168" s="26"/>
      <c r="FM168" s="26"/>
      <c r="FN168" s="26" t="e">
        <f t="shared" si="123"/>
        <v>#DIV/0!</v>
      </c>
      <c r="FO168" s="187"/>
      <c r="FP168" s="187"/>
      <c r="FQ168" s="26" t="e">
        <f t="shared" si="119"/>
        <v>#DIV/0!</v>
      </c>
      <c r="FR168" s="187">
        <f aca="true" t="shared" si="127" ref="FR168:FR183">SUM(FO168,FI168,FD168,FA168,EX168,ET168)</f>
        <v>0</v>
      </c>
      <c r="FS168" s="187"/>
      <c r="FT168" s="238" t="e">
        <f t="shared" si="112"/>
        <v>#DIV/0!</v>
      </c>
      <c r="FU168" s="187">
        <v>0</v>
      </c>
      <c r="FV168" s="187">
        <v>0</v>
      </c>
      <c r="FW168" s="238"/>
      <c r="FX168" s="238"/>
      <c r="FY168" s="26" t="e">
        <f t="shared" si="122"/>
        <v>#DIV/0!</v>
      </c>
      <c r="FZ168" s="187"/>
      <c r="GA168" s="187">
        <v>0</v>
      </c>
      <c r="GB168" s="187"/>
      <c r="GC168" s="26"/>
      <c r="GD168" s="100"/>
      <c r="GE168" s="100"/>
      <c r="GF168" s="26"/>
      <c r="GG168" s="26"/>
      <c r="GH168" s="26"/>
      <c r="GI168" s="26"/>
      <c r="GJ168" s="26"/>
      <c r="GK168" s="26"/>
      <c r="GL168" s="26"/>
      <c r="GM168" s="100"/>
      <c r="GN168" s="100"/>
      <c r="GO168" s="26" t="e">
        <f t="shared" si="113"/>
        <v>#DIV/0!</v>
      </c>
      <c r="GP168" s="100"/>
      <c r="GQ168" s="187"/>
      <c r="GR168" s="26"/>
      <c r="GS168" s="100"/>
      <c r="GT168" s="100"/>
      <c r="GU168" s="26"/>
      <c r="GV168" s="26"/>
      <c r="GW168" s="291"/>
      <c r="GX168" s="26"/>
      <c r="GY168" s="100"/>
      <c r="GZ168" s="291"/>
      <c r="HA168" s="26"/>
      <c r="HB168" s="100"/>
      <c r="HC168" s="26"/>
      <c r="HD168" s="26"/>
      <c r="HE168" s="26"/>
      <c r="HF168" s="26"/>
      <c r="HG168" s="26"/>
      <c r="HH168" s="26"/>
      <c r="HI168" s="26"/>
      <c r="HJ168" s="26" t="e">
        <f t="shared" si="100"/>
        <v>#DIV/0!</v>
      </c>
      <c r="HK168" s="187"/>
      <c r="HL168" s="187">
        <f t="shared" si="121"/>
        <v>0</v>
      </c>
      <c r="HM168" s="26"/>
      <c r="HN168" s="187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187"/>
      <c r="IA168" s="187"/>
      <c r="IB168" s="187"/>
      <c r="IC168" s="26"/>
      <c r="ID168" s="26"/>
      <c r="IE168" s="187"/>
      <c r="IF168" s="187"/>
      <c r="IG168" s="26"/>
      <c r="IH168" s="26"/>
      <c r="IJ168" s="187"/>
      <c r="IK168" s="26"/>
    </row>
    <row r="169" spans="1:245" ht="14.25" customHeight="1" hidden="1">
      <c r="A169" s="39" t="s">
        <v>188</v>
      </c>
      <c r="B169" s="153"/>
      <c r="C169" s="153"/>
      <c r="D169" s="153"/>
      <c r="E169" s="23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56"/>
      <c r="U169" s="12"/>
      <c r="V169" s="100"/>
      <c r="W169" s="1"/>
      <c r="X169" s="12"/>
      <c r="Y169" s="12"/>
      <c r="Z169" s="12"/>
      <c r="AA169" s="12"/>
      <c r="AB169" s="100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"/>
      <c r="AV169" s="12"/>
      <c r="AW169" s="12"/>
      <c r="AX169" s="12"/>
      <c r="AY169" s="23"/>
      <c r="AZ169" s="12"/>
      <c r="BA169" s="12"/>
      <c r="BB169" s="12"/>
      <c r="BC169" s="1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23"/>
      <c r="BS169" s="12"/>
      <c r="BT169" s="1"/>
      <c r="BU169" s="1"/>
      <c r="BV169" s="1"/>
      <c r="BW169" s="1"/>
      <c r="BX169" s="1"/>
      <c r="BY169" s="1"/>
      <c r="BZ169" s="1"/>
      <c r="CA169" s="1"/>
      <c r="CB169" s="12"/>
      <c r="CC169" s="1"/>
      <c r="CD169" s="1"/>
      <c r="CE169" s="148"/>
      <c r="CF169" s="23"/>
      <c r="CG169" s="100"/>
      <c r="CH169" s="100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176"/>
      <c r="CV169" s="26"/>
      <c r="CW169" s="182"/>
      <c r="CX169" s="182"/>
      <c r="CY169" s="182"/>
      <c r="CZ169" s="187"/>
      <c r="DA169" s="187"/>
      <c r="DB169" s="187"/>
      <c r="DC169" s="8"/>
      <c r="DD169" s="100"/>
      <c r="DE169" s="100"/>
      <c r="DF169" s="182"/>
      <c r="DG169" s="182"/>
      <c r="DH169" s="182"/>
      <c r="DI169" s="182"/>
      <c r="DJ169" s="182"/>
      <c r="DK169" s="182">
        <v>1</v>
      </c>
      <c r="DL169" s="182">
        <v>1</v>
      </c>
      <c r="DM169" s="8">
        <v>1</v>
      </c>
      <c r="DN169" s="26">
        <f t="shared" si="108"/>
        <v>1</v>
      </c>
      <c r="DO169" s="199">
        <v>340703.736</v>
      </c>
      <c r="DP169" s="187">
        <f t="shared" si="120"/>
        <v>0</v>
      </c>
      <c r="DQ169" s="238">
        <v>1</v>
      </c>
      <c r="DR169" s="238" t="e">
        <f t="shared" si="109"/>
        <v>#DIV/0!</v>
      </c>
      <c r="DS169" s="223"/>
      <c r="DT169" s="187"/>
      <c r="DU169" s="238" t="e">
        <f t="shared" si="110"/>
        <v>#DIV/0!</v>
      </c>
      <c r="DV169" s="229"/>
      <c r="DW169" s="187">
        <v>0</v>
      </c>
      <c r="DX169" s="238">
        <v>1</v>
      </c>
      <c r="DY169" s="238"/>
      <c r="DZ169" s="238"/>
      <c r="EA169" s="238"/>
      <c r="EB169" s="238"/>
      <c r="EC169" s="238"/>
      <c r="ED169" s="187">
        <v>0</v>
      </c>
      <c r="EE169" s="187">
        <v>0</v>
      </c>
      <c r="EF169" s="238"/>
      <c r="EG169" s="187">
        <v>0</v>
      </c>
      <c r="EH169" s="187">
        <v>120232.584</v>
      </c>
      <c r="EI169" s="187">
        <v>134425.452</v>
      </c>
      <c r="EJ169" s="238">
        <f t="shared" si="115"/>
        <v>1</v>
      </c>
      <c r="EK169" s="187">
        <v>0</v>
      </c>
      <c r="EL169" s="187">
        <v>144145.356</v>
      </c>
      <c r="EM169" s="26">
        <f t="shared" si="124"/>
        <v>1</v>
      </c>
      <c r="EN169" s="187">
        <v>0</v>
      </c>
      <c r="EO169" s="238">
        <f t="shared" si="111"/>
        <v>1</v>
      </c>
      <c r="EP169" s="187">
        <f t="shared" si="126"/>
        <v>0</v>
      </c>
      <c r="EQ169" s="187">
        <v>1433347.872</v>
      </c>
      <c r="ER169" s="238" t="e">
        <f t="shared" si="99"/>
        <v>#DIV/0!</v>
      </c>
      <c r="ES169" s="238">
        <f t="shared" si="99"/>
        <v>1</v>
      </c>
      <c r="ET169" s="187"/>
      <c r="EU169" s="187">
        <v>106827.68400000001</v>
      </c>
      <c r="EV169" s="187">
        <v>80023.164</v>
      </c>
      <c r="EW169" s="238">
        <f t="shared" si="117"/>
        <v>1</v>
      </c>
      <c r="EX169" s="187"/>
      <c r="EY169" s="187">
        <v>159139.36800000002</v>
      </c>
      <c r="EZ169" s="251">
        <f t="shared" si="105"/>
        <v>1</v>
      </c>
      <c r="FA169" s="187"/>
      <c r="FB169" s="187">
        <v>177643.308</v>
      </c>
      <c r="FC169" s="238">
        <f t="shared" si="125"/>
        <v>1</v>
      </c>
      <c r="FD169" s="187"/>
      <c r="FE169" s="26">
        <v>1</v>
      </c>
      <c r="FF169" s="26"/>
      <c r="FG169" s="26"/>
      <c r="FH169" s="26">
        <f t="shared" si="106"/>
        <v>1</v>
      </c>
      <c r="FI169" s="187"/>
      <c r="FJ169" s="187">
        <v>182020.33199999997</v>
      </c>
      <c r="FK169" s="26"/>
      <c r="FL169" s="26"/>
      <c r="FM169" s="26"/>
      <c r="FN169" s="26" t="e">
        <f t="shared" si="123"/>
        <v>#DIV/0!</v>
      </c>
      <c r="FO169" s="187"/>
      <c r="FP169" s="187"/>
      <c r="FQ169" s="26" t="e">
        <f t="shared" si="119"/>
        <v>#DIV/0!</v>
      </c>
      <c r="FR169" s="187">
        <f t="shared" si="127"/>
        <v>0</v>
      </c>
      <c r="FS169" s="187"/>
      <c r="FT169" s="238" t="e">
        <f t="shared" si="112"/>
        <v>#DIV/0!</v>
      </c>
      <c r="FU169" s="187">
        <v>0</v>
      </c>
      <c r="FV169" s="187">
        <v>0</v>
      </c>
      <c r="FW169" s="238"/>
      <c r="FX169" s="238"/>
      <c r="FY169" s="26" t="e">
        <f t="shared" si="122"/>
        <v>#DIV/0!</v>
      </c>
      <c r="FZ169" s="187"/>
      <c r="GA169" s="187">
        <v>0</v>
      </c>
      <c r="GB169" s="187"/>
      <c r="GC169" s="26"/>
      <c r="GD169" s="100"/>
      <c r="GE169" s="100"/>
      <c r="GF169" s="26"/>
      <c r="GG169" s="26"/>
      <c r="GH169" s="26"/>
      <c r="GI169" s="26"/>
      <c r="GJ169" s="26"/>
      <c r="GK169" s="26"/>
      <c r="GL169" s="26"/>
      <c r="GM169" s="100"/>
      <c r="GN169" s="100"/>
      <c r="GO169" s="26" t="e">
        <f t="shared" si="113"/>
        <v>#DIV/0!</v>
      </c>
      <c r="GP169" s="100"/>
      <c r="GQ169" s="187"/>
      <c r="GR169" s="26"/>
      <c r="GS169" s="100"/>
      <c r="GT169" s="100"/>
      <c r="GU169" s="26"/>
      <c r="GV169" s="26"/>
      <c r="GW169" s="291"/>
      <c r="GX169" s="26"/>
      <c r="GY169" s="100"/>
      <c r="GZ169" s="291"/>
      <c r="HA169" s="26"/>
      <c r="HB169" s="100"/>
      <c r="HC169" s="26"/>
      <c r="HD169" s="26"/>
      <c r="HE169" s="26"/>
      <c r="HF169" s="26"/>
      <c r="HG169" s="26"/>
      <c r="HH169" s="26"/>
      <c r="HI169" s="26"/>
      <c r="HJ169" s="26" t="e">
        <f t="shared" si="100"/>
        <v>#DIV/0!</v>
      </c>
      <c r="HK169" s="187"/>
      <c r="HL169" s="187">
        <f t="shared" si="121"/>
        <v>0</v>
      </c>
      <c r="HM169" s="26"/>
      <c r="HN169" s="187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187"/>
      <c r="IA169" s="187"/>
      <c r="IB169" s="187"/>
      <c r="IC169" s="26"/>
      <c r="ID169" s="26"/>
      <c r="IE169" s="187"/>
      <c r="IF169" s="187"/>
      <c r="IG169" s="26"/>
      <c r="IH169" s="26"/>
      <c r="IJ169" s="187"/>
      <c r="IK169" s="26"/>
    </row>
    <row r="170" spans="1:245" ht="14.25" customHeight="1" hidden="1">
      <c r="A170" s="39" t="s">
        <v>189</v>
      </c>
      <c r="B170" s="153"/>
      <c r="C170" s="153"/>
      <c r="D170" s="153"/>
      <c r="E170" s="23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56"/>
      <c r="U170" s="12"/>
      <c r="V170" s="100"/>
      <c r="W170" s="1"/>
      <c r="X170" s="12"/>
      <c r="Y170" s="12"/>
      <c r="Z170" s="12"/>
      <c r="AA170" s="12"/>
      <c r="AB170" s="100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"/>
      <c r="AV170" s="12"/>
      <c r="AW170" s="12"/>
      <c r="AX170" s="12"/>
      <c r="AY170" s="23"/>
      <c r="AZ170" s="12"/>
      <c r="BA170" s="12"/>
      <c r="BB170" s="12"/>
      <c r="BC170" s="1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23"/>
      <c r="BS170" s="12"/>
      <c r="BT170" s="1"/>
      <c r="BU170" s="1"/>
      <c r="BV170" s="1"/>
      <c r="BW170" s="1"/>
      <c r="BX170" s="1"/>
      <c r="BY170" s="1"/>
      <c r="BZ170" s="1"/>
      <c r="CA170" s="1"/>
      <c r="CB170" s="12"/>
      <c r="CC170" s="1"/>
      <c r="CD170" s="1"/>
      <c r="CE170" s="148"/>
      <c r="CF170" s="23"/>
      <c r="CG170" s="100"/>
      <c r="CH170" s="100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176"/>
      <c r="CV170" s="26"/>
      <c r="CW170" s="182"/>
      <c r="CX170" s="182"/>
      <c r="CY170" s="182"/>
      <c r="CZ170" s="187"/>
      <c r="DA170" s="187"/>
      <c r="DB170" s="187"/>
      <c r="DC170" s="8"/>
      <c r="DD170" s="100"/>
      <c r="DE170" s="100"/>
      <c r="DF170" s="182"/>
      <c r="DG170" s="182"/>
      <c r="DH170" s="182"/>
      <c r="DI170" s="182"/>
      <c r="DJ170" s="182"/>
      <c r="DK170" s="182">
        <v>1</v>
      </c>
      <c r="DL170" s="182">
        <v>1</v>
      </c>
      <c r="DM170" s="8">
        <v>1</v>
      </c>
      <c r="DN170" s="26">
        <f t="shared" si="108"/>
        <v>1</v>
      </c>
      <c r="DO170" s="199">
        <v>314666.98799999995</v>
      </c>
      <c r="DP170" s="187">
        <f t="shared" si="120"/>
        <v>0</v>
      </c>
      <c r="DQ170" s="238">
        <v>1</v>
      </c>
      <c r="DR170" s="238" t="e">
        <f t="shared" si="109"/>
        <v>#DIV/0!</v>
      </c>
      <c r="DS170" s="223"/>
      <c r="DT170" s="187"/>
      <c r="DU170" s="238" t="e">
        <f t="shared" si="110"/>
        <v>#DIV/0!</v>
      </c>
      <c r="DV170" s="229"/>
      <c r="DW170" s="187">
        <v>0</v>
      </c>
      <c r="DX170" s="238">
        <v>1</v>
      </c>
      <c r="DY170" s="238"/>
      <c r="DZ170" s="238"/>
      <c r="EA170" s="238"/>
      <c r="EB170" s="238"/>
      <c r="EC170" s="238"/>
      <c r="ED170" s="187">
        <v>0</v>
      </c>
      <c r="EE170" s="187">
        <v>0</v>
      </c>
      <c r="EF170" s="238"/>
      <c r="EG170" s="187">
        <v>0</v>
      </c>
      <c r="EH170" s="187">
        <v>1341593.5320000001</v>
      </c>
      <c r="EI170" s="187">
        <v>482557.056</v>
      </c>
      <c r="EJ170" s="238">
        <f t="shared" si="115"/>
        <v>1</v>
      </c>
      <c r="EK170" s="187">
        <v>0</v>
      </c>
      <c r="EL170" s="187">
        <v>284777.112</v>
      </c>
      <c r="EM170" s="26">
        <f t="shared" si="124"/>
        <v>1</v>
      </c>
      <c r="EN170" s="187">
        <v>0</v>
      </c>
      <c r="EO170" s="238">
        <f t="shared" si="111"/>
        <v>1</v>
      </c>
      <c r="EP170" s="187">
        <f t="shared" si="126"/>
        <v>0</v>
      </c>
      <c r="EQ170" s="187">
        <v>13197919.344</v>
      </c>
      <c r="ER170" s="238" t="e">
        <f t="shared" si="99"/>
        <v>#DIV/0!</v>
      </c>
      <c r="ES170" s="238">
        <f t="shared" si="99"/>
        <v>1</v>
      </c>
      <c r="ET170" s="187"/>
      <c r="EU170" s="187">
        <v>338934.168</v>
      </c>
      <c r="EV170" s="187">
        <v>696883.968</v>
      </c>
      <c r="EW170" s="238">
        <f t="shared" si="117"/>
        <v>1</v>
      </c>
      <c r="EX170" s="187"/>
      <c r="EY170" s="187">
        <v>1869571.5960000001</v>
      </c>
      <c r="EZ170" s="251">
        <f t="shared" si="105"/>
        <v>1</v>
      </c>
      <c r="FA170" s="187"/>
      <c r="FB170" s="187">
        <v>2738577.204</v>
      </c>
      <c r="FC170" s="238">
        <f t="shared" si="125"/>
        <v>1</v>
      </c>
      <c r="FD170" s="187"/>
      <c r="FE170" s="26">
        <v>1</v>
      </c>
      <c r="FF170" s="26"/>
      <c r="FG170" s="26"/>
      <c r="FH170" s="26">
        <f t="shared" si="106"/>
        <v>1</v>
      </c>
      <c r="FI170" s="187"/>
      <c r="FJ170" s="187">
        <v>3240316.3559999997</v>
      </c>
      <c r="FK170" s="26"/>
      <c r="FL170" s="26"/>
      <c r="FM170" s="26"/>
      <c r="FN170" s="26" t="e">
        <f t="shared" si="123"/>
        <v>#DIV/0!</v>
      </c>
      <c r="FO170" s="187"/>
      <c r="FP170" s="187"/>
      <c r="FQ170" s="26" t="e">
        <f t="shared" si="119"/>
        <v>#DIV/0!</v>
      </c>
      <c r="FR170" s="187">
        <f t="shared" si="127"/>
        <v>0</v>
      </c>
      <c r="FS170" s="187"/>
      <c r="FT170" s="238" t="e">
        <f t="shared" si="112"/>
        <v>#DIV/0!</v>
      </c>
      <c r="FU170" s="187">
        <v>0</v>
      </c>
      <c r="FV170" s="187">
        <v>0</v>
      </c>
      <c r="FW170" s="238"/>
      <c r="FX170" s="238"/>
      <c r="FY170" s="26" t="e">
        <f t="shared" si="122"/>
        <v>#DIV/0!</v>
      </c>
      <c r="FZ170" s="187"/>
      <c r="GA170" s="187">
        <v>0</v>
      </c>
      <c r="GB170" s="187"/>
      <c r="GC170" s="26"/>
      <c r="GD170" s="100"/>
      <c r="GE170" s="100"/>
      <c r="GF170" s="26"/>
      <c r="GG170" s="26"/>
      <c r="GH170" s="26"/>
      <c r="GI170" s="26"/>
      <c r="GJ170" s="26"/>
      <c r="GK170" s="26"/>
      <c r="GL170" s="26"/>
      <c r="GM170" s="100"/>
      <c r="GN170" s="100"/>
      <c r="GO170" s="26" t="e">
        <f t="shared" si="113"/>
        <v>#DIV/0!</v>
      </c>
      <c r="GP170" s="100"/>
      <c r="GQ170" s="187"/>
      <c r="GR170" s="26"/>
      <c r="GS170" s="100"/>
      <c r="GT170" s="100"/>
      <c r="GU170" s="26"/>
      <c r="GV170" s="26"/>
      <c r="GW170" s="291"/>
      <c r="GX170" s="26"/>
      <c r="GY170" s="100"/>
      <c r="GZ170" s="291"/>
      <c r="HA170" s="26"/>
      <c r="HB170" s="100"/>
      <c r="HC170" s="26"/>
      <c r="HD170" s="26"/>
      <c r="HE170" s="26"/>
      <c r="HF170" s="26"/>
      <c r="HG170" s="26"/>
      <c r="HH170" s="26"/>
      <c r="HI170" s="26"/>
      <c r="HJ170" s="26" t="e">
        <f t="shared" si="100"/>
        <v>#DIV/0!</v>
      </c>
      <c r="HK170" s="187"/>
      <c r="HL170" s="187">
        <f t="shared" si="121"/>
        <v>0</v>
      </c>
      <c r="HM170" s="26"/>
      <c r="HN170" s="187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187"/>
      <c r="IA170" s="187"/>
      <c r="IB170" s="187"/>
      <c r="IC170" s="26"/>
      <c r="ID170" s="26"/>
      <c r="IE170" s="187"/>
      <c r="IF170" s="187"/>
      <c r="IG170" s="26"/>
      <c r="IH170" s="26"/>
      <c r="IJ170" s="187"/>
      <c r="IK170" s="26"/>
    </row>
    <row r="171" spans="1:245" ht="14.25" customHeight="1" hidden="1">
      <c r="A171" s="39" t="s">
        <v>190</v>
      </c>
      <c r="B171" s="153"/>
      <c r="C171" s="153"/>
      <c r="D171" s="153"/>
      <c r="E171" s="23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56"/>
      <c r="U171" s="12"/>
      <c r="V171" s="100"/>
      <c r="W171" s="1"/>
      <c r="X171" s="12"/>
      <c r="Y171" s="12"/>
      <c r="Z171" s="12"/>
      <c r="AA171" s="12"/>
      <c r="AB171" s="100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"/>
      <c r="AV171" s="12"/>
      <c r="AW171" s="12"/>
      <c r="AX171" s="12"/>
      <c r="AY171" s="23"/>
      <c r="AZ171" s="12"/>
      <c r="BA171" s="12"/>
      <c r="BB171" s="12"/>
      <c r="BC171" s="1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23"/>
      <c r="BS171" s="12"/>
      <c r="BT171" s="1"/>
      <c r="BU171" s="1"/>
      <c r="BV171" s="1"/>
      <c r="BW171" s="1"/>
      <c r="BX171" s="1"/>
      <c r="BY171" s="1"/>
      <c r="BZ171" s="1"/>
      <c r="CA171" s="1"/>
      <c r="CB171" s="12"/>
      <c r="CC171" s="1"/>
      <c r="CD171" s="1"/>
      <c r="CE171" s="148"/>
      <c r="CF171" s="23"/>
      <c r="CG171" s="100"/>
      <c r="CH171" s="100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176"/>
      <c r="CV171" s="26"/>
      <c r="CW171" s="182"/>
      <c r="CX171" s="182"/>
      <c r="CY171" s="182"/>
      <c r="CZ171" s="187"/>
      <c r="DA171" s="187"/>
      <c r="DB171" s="187"/>
      <c r="DC171" s="8"/>
      <c r="DD171" s="100"/>
      <c r="DE171" s="100"/>
      <c r="DF171" s="182"/>
      <c r="DG171" s="182"/>
      <c r="DH171" s="182"/>
      <c r="DI171" s="182"/>
      <c r="DJ171" s="182"/>
      <c r="DK171" s="182">
        <v>1</v>
      </c>
      <c r="DL171" s="182">
        <v>1</v>
      </c>
      <c r="DM171" s="8">
        <v>1</v>
      </c>
      <c r="DN171" s="26">
        <f t="shared" si="108"/>
        <v>1</v>
      </c>
      <c r="DO171" s="199">
        <v>1185192.888</v>
      </c>
      <c r="DP171" s="187">
        <f t="shared" si="120"/>
        <v>0</v>
      </c>
      <c r="DQ171" s="238">
        <v>1</v>
      </c>
      <c r="DR171" s="238" t="e">
        <f t="shared" si="109"/>
        <v>#DIV/0!</v>
      </c>
      <c r="DS171" s="223"/>
      <c r="DT171" s="187"/>
      <c r="DU171" s="238" t="e">
        <f t="shared" si="110"/>
        <v>#DIV/0!</v>
      </c>
      <c r="DV171" s="229"/>
      <c r="DW171" s="187">
        <v>0</v>
      </c>
      <c r="DX171" s="238">
        <v>1</v>
      </c>
      <c r="DY171" s="238"/>
      <c r="DZ171" s="238"/>
      <c r="EA171" s="238"/>
      <c r="EB171" s="238"/>
      <c r="EC171" s="238"/>
      <c r="ED171" s="187">
        <v>0</v>
      </c>
      <c r="EE171" s="187">
        <v>0</v>
      </c>
      <c r="EF171" s="238"/>
      <c r="EG171" s="187">
        <v>0</v>
      </c>
      <c r="EH171" s="187">
        <v>1914623.1</v>
      </c>
      <c r="EI171" s="187">
        <v>1460310.5159999998</v>
      </c>
      <c r="EJ171" s="238">
        <f t="shared" si="115"/>
        <v>1</v>
      </c>
      <c r="EK171" s="187">
        <v>0</v>
      </c>
      <c r="EL171" s="187">
        <v>651236.412</v>
      </c>
      <c r="EM171" s="26">
        <f t="shared" si="124"/>
        <v>1</v>
      </c>
      <c r="EN171" s="187">
        <v>0</v>
      </c>
      <c r="EO171" s="238">
        <f t="shared" si="111"/>
        <v>1</v>
      </c>
      <c r="EP171" s="187">
        <f t="shared" si="126"/>
        <v>0</v>
      </c>
      <c r="EQ171" s="187">
        <v>24772902.887999997</v>
      </c>
      <c r="ER171" s="238" t="e">
        <f t="shared" si="99"/>
        <v>#DIV/0!</v>
      </c>
      <c r="ES171" s="238">
        <f t="shared" si="99"/>
        <v>1</v>
      </c>
      <c r="ET171" s="187"/>
      <c r="EU171" s="187">
        <v>350580.624</v>
      </c>
      <c r="EV171" s="187">
        <v>1663036.584</v>
      </c>
      <c r="EW171" s="238">
        <f t="shared" si="117"/>
        <v>1</v>
      </c>
      <c r="EX171" s="187"/>
      <c r="EY171" s="187">
        <v>3318488.364</v>
      </c>
      <c r="EZ171" s="251">
        <f t="shared" si="105"/>
        <v>1</v>
      </c>
      <c r="FA171" s="187"/>
      <c r="FB171" s="187">
        <v>5626365.552</v>
      </c>
      <c r="FC171" s="238">
        <f t="shared" si="125"/>
        <v>1</v>
      </c>
      <c r="FD171" s="187"/>
      <c r="FE171" s="26">
        <v>1</v>
      </c>
      <c r="FF171" s="26"/>
      <c r="FG171" s="26"/>
      <c r="FH171" s="26">
        <f t="shared" si="106"/>
        <v>1</v>
      </c>
      <c r="FI171" s="187"/>
      <c r="FJ171" s="187">
        <v>5794046.136</v>
      </c>
      <c r="FK171" s="26"/>
      <c r="FL171" s="26"/>
      <c r="FM171" s="26"/>
      <c r="FN171" s="26" t="e">
        <f t="shared" si="123"/>
        <v>#DIV/0!</v>
      </c>
      <c r="FO171" s="187"/>
      <c r="FP171" s="187"/>
      <c r="FQ171" s="26" t="e">
        <f t="shared" si="119"/>
        <v>#DIV/0!</v>
      </c>
      <c r="FR171" s="187">
        <f t="shared" si="127"/>
        <v>0</v>
      </c>
      <c r="FS171" s="187"/>
      <c r="FT171" s="238" t="e">
        <f t="shared" si="112"/>
        <v>#DIV/0!</v>
      </c>
      <c r="FU171" s="187">
        <v>0</v>
      </c>
      <c r="FV171" s="187">
        <v>0</v>
      </c>
      <c r="FW171" s="238"/>
      <c r="FX171" s="238"/>
      <c r="FY171" s="26" t="e">
        <f t="shared" si="122"/>
        <v>#DIV/0!</v>
      </c>
      <c r="FZ171" s="187"/>
      <c r="GA171" s="187">
        <v>0</v>
      </c>
      <c r="GB171" s="187"/>
      <c r="GC171" s="26"/>
      <c r="GD171" s="100"/>
      <c r="GE171" s="100"/>
      <c r="GF171" s="26"/>
      <c r="GG171" s="26"/>
      <c r="GH171" s="26"/>
      <c r="GI171" s="26"/>
      <c r="GJ171" s="26"/>
      <c r="GK171" s="26"/>
      <c r="GL171" s="26"/>
      <c r="GM171" s="100"/>
      <c r="GN171" s="100"/>
      <c r="GO171" s="26" t="e">
        <f t="shared" si="113"/>
        <v>#DIV/0!</v>
      </c>
      <c r="GP171" s="100"/>
      <c r="GQ171" s="187"/>
      <c r="GR171" s="26"/>
      <c r="GS171" s="100"/>
      <c r="GT171" s="100"/>
      <c r="GU171" s="26"/>
      <c r="GV171" s="26"/>
      <c r="GW171" s="291"/>
      <c r="GX171" s="26"/>
      <c r="GY171" s="100"/>
      <c r="GZ171" s="291"/>
      <c r="HA171" s="26"/>
      <c r="HB171" s="100"/>
      <c r="HC171" s="26"/>
      <c r="HD171" s="26"/>
      <c r="HE171" s="26"/>
      <c r="HF171" s="26"/>
      <c r="HG171" s="26"/>
      <c r="HH171" s="26"/>
      <c r="HI171" s="26"/>
      <c r="HJ171" s="26" t="e">
        <f t="shared" si="100"/>
        <v>#DIV/0!</v>
      </c>
      <c r="HK171" s="187"/>
      <c r="HL171" s="187">
        <f t="shared" si="121"/>
        <v>0</v>
      </c>
      <c r="HM171" s="26"/>
      <c r="HN171" s="187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187"/>
      <c r="IA171" s="187"/>
      <c r="IB171" s="187"/>
      <c r="IC171" s="26"/>
      <c r="ID171" s="26"/>
      <c r="IE171" s="187"/>
      <c r="IF171" s="187"/>
      <c r="IG171" s="26"/>
      <c r="IH171" s="26"/>
      <c r="IJ171" s="187"/>
      <c r="IK171" s="26"/>
    </row>
    <row r="172" spans="1:245" ht="14.25" customHeight="1" hidden="1">
      <c r="A172" s="39" t="s">
        <v>192</v>
      </c>
      <c r="B172" s="153"/>
      <c r="C172" s="153"/>
      <c r="D172" s="153"/>
      <c r="E172" s="23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56"/>
      <c r="U172" s="12"/>
      <c r="V172" s="100"/>
      <c r="W172" s="1"/>
      <c r="X172" s="12"/>
      <c r="Y172" s="12"/>
      <c r="Z172" s="12"/>
      <c r="AA172" s="12"/>
      <c r="AB172" s="100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"/>
      <c r="AV172" s="12"/>
      <c r="AW172" s="12"/>
      <c r="AX172" s="12"/>
      <c r="AY172" s="23"/>
      <c r="AZ172" s="12"/>
      <c r="BA172" s="12"/>
      <c r="BB172" s="12"/>
      <c r="BC172" s="1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23"/>
      <c r="BS172" s="12"/>
      <c r="BT172" s="1"/>
      <c r="BU172" s="1"/>
      <c r="BV172" s="1"/>
      <c r="BW172" s="1"/>
      <c r="BX172" s="1"/>
      <c r="BY172" s="1"/>
      <c r="BZ172" s="1"/>
      <c r="CA172" s="1"/>
      <c r="CB172" s="12"/>
      <c r="CC172" s="1"/>
      <c r="CD172" s="1"/>
      <c r="CE172" s="148"/>
      <c r="CF172" s="23"/>
      <c r="CG172" s="100"/>
      <c r="CH172" s="100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176"/>
      <c r="CV172" s="26"/>
      <c r="CW172" s="182"/>
      <c r="CX172" s="182"/>
      <c r="CY172" s="182"/>
      <c r="CZ172" s="187"/>
      <c r="DA172" s="187"/>
      <c r="DB172" s="187"/>
      <c r="DC172" s="8"/>
      <c r="DD172" s="100"/>
      <c r="DE172" s="100"/>
      <c r="DF172" s="182"/>
      <c r="DG172" s="182"/>
      <c r="DH172" s="182"/>
      <c r="DI172" s="182"/>
      <c r="DJ172" s="182"/>
      <c r="DK172" s="182"/>
      <c r="DL172" s="182">
        <v>1</v>
      </c>
      <c r="DM172" s="8">
        <v>1</v>
      </c>
      <c r="DN172" s="26">
        <f t="shared" si="108"/>
        <v>1</v>
      </c>
      <c r="DO172" s="199">
        <v>109394.60399999999</v>
      </c>
      <c r="DP172" s="187">
        <f t="shared" si="120"/>
        <v>0</v>
      </c>
      <c r="DQ172" s="238">
        <v>1</v>
      </c>
      <c r="DR172" s="238" t="e">
        <f t="shared" si="109"/>
        <v>#DIV/0!</v>
      </c>
      <c r="DS172" s="223"/>
      <c r="DT172" s="187"/>
      <c r="DU172" s="238" t="e">
        <f t="shared" si="110"/>
        <v>#DIV/0!</v>
      </c>
      <c r="DV172" s="229"/>
      <c r="DW172" s="187">
        <v>5.820766091346741E-11</v>
      </c>
      <c r="DX172" s="238">
        <v>1</v>
      </c>
      <c r="DY172" s="238"/>
      <c r="DZ172" s="238"/>
      <c r="EA172" s="238"/>
      <c r="EB172" s="238"/>
      <c r="EC172" s="238"/>
      <c r="ED172" s="187">
        <v>5.820766091346741E-11</v>
      </c>
      <c r="EE172" s="187">
        <v>5.820766091346741E-11</v>
      </c>
      <c r="EF172" s="238"/>
      <c r="EG172" s="187">
        <v>5.820766091346741E-11</v>
      </c>
      <c r="EH172" s="187">
        <v>634003.536</v>
      </c>
      <c r="EI172" s="187">
        <v>640574.4839999999</v>
      </c>
      <c r="EJ172" s="238">
        <f t="shared" si="115"/>
        <v>1</v>
      </c>
      <c r="EK172" s="187">
        <v>5.820766091346741E-11</v>
      </c>
      <c r="EL172" s="187">
        <v>631128.792</v>
      </c>
      <c r="EM172" s="26">
        <f t="shared" si="124"/>
        <v>0.9999999999999998</v>
      </c>
      <c r="EN172" s="187">
        <v>5.820766091346741E-11</v>
      </c>
      <c r="EO172" s="238">
        <f t="shared" si="111"/>
        <v>1</v>
      </c>
      <c r="EP172" s="187">
        <f t="shared" si="126"/>
        <v>2.9103830456733704E-10</v>
      </c>
      <c r="EQ172" s="187">
        <v>6452954.916</v>
      </c>
      <c r="ER172" s="238" t="e">
        <f t="shared" si="99"/>
        <v>#DIV/0!</v>
      </c>
      <c r="ES172" s="238">
        <f t="shared" si="99"/>
        <v>1</v>
      </c>
      <c r="ET172" s="187"/>
      <c r="EU172" s="187">
        <v>687105.816</v>
      </c>
      <c r="EV172" s="187">
        <v>596318.172</v>
      </c>
      <c r="EW172" s="238">
        <f t="shared" si="117"/>
        <v>1</v>
      </c>
      <c r="EX172" s="187"/>
      <c r="EY172" s="187">
        <v>1129694.124</v>
      </c>
      <c r="EZ172" s="251">
        <f t="shared" si="105"/>
        <v>1</v>
      </c>
      <c r="FA172" s="187"/>
      <c r="FB172" s="187">
        <v>929692.296</v>
      </c>
      <c r="FC172" s="238">
        <f t="shared" si="125"/>
        <v>1</v>
      </c>
      <c r="FD172" s="187"/>
      <c r="FE172" s="26">
        <v>1</v>
      </c>
      <c r="FF172" s="26"/>
      <c r="FG172" s="26"/>
      <c r="FH172" s="26">
        <f t="shared" si="106"/>
        <v>1</v>
      </c>
      <c r="FI172" s="187"/>
      <c r="FJ172" s="187">
        <v>260027.976</v>
      </c>
      <c r="FK172" s="26"/>
      <c r="FL172" s="26"/>
      <c r="FM172" s="26"/>
      <c r="FN172" s="26" t="e">
        <f t="shared" si="123"/>
        <v>#DIV/0!</v>
      </c>
      <c r="FO172" s="187"/>
      <c r="FP172" s="187"/>
      <c r="FQ172" s="26" t="e">
        <f t="shared" si="119"/>
        <v>#DIV/0!</v>
      </c>
      <c r="FR172" s="187">
        <f t="shared" si="127"/>
        <v>0</v>
      </c>
      <c r="FS172" s="187"/>
      <c r="FT172" s="238" t="e">
        <f t="shared" si="112"/>
        <v>#DIV/0!</v>
      </c>
      <c r="FU172" s="187">
        <v>0</v>
      </c>
      <c r="FV172" s="187">
        <v>0</v>
      </c>
      <c r="FW172" s="238"/>
      <c r="FX172" s="238"/>
      <c r="FY172" s="26" t="e">
        <f t="shared" si="122"/>
        <v>#DIV/0!</v>
      </c>
      <c r="FZ172" s="187"/>
      <c r="GA172" s="187">
        <v>0</v>
      </c>
      <c r="GB172" s="187"/>
      <c r="GC172" s="26"/>
      <c r="GD172" s="100"/>
      <c r="GE172" s="100"/>
      <c r="GF172" s="26"/>
      <c r="GG172" s="26"/>
      <c r="GH172" s="26"/>
      <c r="GI172" s="26"/>
      <c r="GJ172" s="26"/>
      <c r="GK172" s="26"/>
      <c r="GL172" s="26"/>
      <c r="GM172" s="100"/>
      <c r="GN172" s="100"/>
      <c r="GO172" s="26" t="e">
        <f t="shared" si="113"/>
        <v>#DIV/0!</v>
      </c>
      <c r="GP172" s="100"/>
      <c r="GQ172" s="187"/>
      <c r="GR172" s="26"/>
      <c r="GS172" s="100"/>
      <c r="GT172" s="100"/>
      <c r="GU172" s="26"/>
      <c r="GV172" s="26"/>
      <c r="GW172" s="291"/>
      <c r="GX172" s="26"/>
      <c r="GY172" s="100"/>
      <c r="GZ172" s="291"/>
      <c r="HA172" s="26"/>
      <c r="HB172" s="100"/>
      <c r="HC172" s="26"/>
      <c r="HD172" s="26"/>
      <c r="HE172" s="26"/>
      <c r="HF172" s="26"/>
      <c r="HG172" s="26"/>
      <c r="HH172" s="26"/>
      <c r="HI172" s="26"/>
      <c r="HJ172" s="26" t="e">
        <f t="shared" si="100"/>
        <v>#DIV/0!</v>
      </c>
      <c r="HK172" s="187"/>
      <c r="HL172" s="187">
        <f t="shared" si="121"/>
        <v>0</v>
      </c>
      <c r="HM172" s="26"/>
      <c r="HN172" s="187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187"/>
      <c r="IA172" s="187"/>
      <c r="IB172" s="187"/>
      <c r="IC172" s="26"/>
      <c r="ID172" s="26"/>
      <c r="IE172" s="187"/>
      <c r="IF172" s="187"/>
      <c r="IG172" s="26"/>
      <c r="IH172" s="26"/>
      <c r="IJ172" s="187"/>
      <c r="IK172" s="26"/>
    </row>
    <row r="173" spans="1:245" ht="14.25" customHeight="1" hidden="1">
      <c r="A173" s="39" t="s">
        <v>193</v>
      </c>
      <c r="B173" s="153"/>
      <c r="C173" s="153"/>
      <c r="D173" s="153"/>
      <c r="E173" s="23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56"/>
      <c r="U173" s="12"/>
      <c r="V173" s="100"/>
      <c r="W173" s="1"/>
      <c r="X173" s="12"/>
      <c r="Y173" s="12"/>
      <c r="Z173" s="12"/>
      <c r="AA173" s="12"/>
      <c r="AB173" s="100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"/>
      <c r="AV173" s="12"/>
      <c r="AW173" s="12"/>
      <c r="AX173" s="12"/>
      <c r="AY173" s="23"/>
      <c r="AZ173" s="12"/>
      <c r="BA173" s="12"/>
      <c r="BB173" s="12"/>
      <c r="BC173" s="1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23"/>
      <c r="BS173" s="12"/>
      <c r="BT173" s="1"/>
      <c r="BU173" s="1"/>
      <c r="BV173" s="1"/>
      <c r="BW173" s="1"/>
      <c r="BX173" s="1"/>
      <c r="BY173" s="1"/>
      <c r="BZ173" s="1"/>
      <c r="CA173" s="1"/>
      <c r="CB173" s="12"/>
      <c r="CC173" s="1"/>
      <c r="CD173" s="1"/>
      <c r="CE173" s="148"/>
      <c r="CF173" s="23"/>
      <c r="CG173" s="100"/>
      <c r="CH173" s="100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176"/>
      <c r="CV173" s="26"/>
      <c r="CW173" s="182"/>
      <c r="CX173" s="182"/>
      <c r="CY173" s="182"/>
      <c r="CZ173" s="187"/>
      <c r="DA173" s="187"/>
      <c r="DB173" s="187"/>
      <c r="DC173" s="8"/>
      <c r="DD173" s="100"/>
      <c r="DE173" s="100"/>
      <c r="DF173" s="182"/>
      <c r="DG173" s="182"/>
      <c r="DH173" s="182"/>
      <c r="DI173" s="182"/>
      <c r="DJ173" s="182"/>
      <c r="DK173" s="182"/>
      <c r="DL173" s="182">
        <v>1</v>
      </c>
      <c r="DM173" s="8">
        <v>1</v>
      </c>
      <c r="DN173" s="26">
        <f t="shared" si="108"/>
        <v>1</v>
      </c>
      <c r="DO173" s="199">
        <v>410304.84</v>
      </c>
      <c r="DP173" s="187">
        <f t="shared" si="120"/>
        <v>0</v>
      </c>
      <c r="DQ173" s="238">
        <v>1</v>
      </c>
      <c r="DR173" s="238" t="e">
        <f t="shared" si="109"/>
        <v>#DIV/0!</v>
      </c>
      <c r="DS173" s="223"/>
      <c r="DT173" s="187"/>
      <c r="DU173" s="238" t="e">
        <f t="shared" si="110"/>
        <v>#DIV/0!</v>
      </c>
      <c r="DV173" s="229"/>
      <c r="DW173" s="187">
        <v>0</v>
      </c>
      <c r="DX173" s="238">
        <v>1</v>
      </c>
      <c r="DY173" s="238"/>
      <c r="DZ173" s="238"/>
      <c r="EA173" s="238"/>
      <c r="EB173" s="238"/>
      <c r="EC173" s="238"/>
      <c r="ED173" s="187">
        <v>0</v>
      </c>
      <c r="EE173" s="187">
        <v>0</v>
      </c>
      <c r="EF173" s="238"/>
      <c r="EG173" s="187">
        <v>0</v>
      </c>
      <c r="EH173" s="187">
        <v>574536.684</v>
      </c>
      <c r="EI173" s="187">
        <v>276393.468</v>
      </c>
      <c r="EJ173" s="238">
        <f t="shared" si="115"/>
        <v>1</v>
      </c>
      <c r="EK173" s="187">
        <v>0</v>
      </c>
      <c r="EL173" s="187">
        <v>157064.44799999997</v>
      </c>
      <c r="EM173" s="26">
        <f t="shared" si="124"/>
        <v>1</v>
      </c>
      <c r="EN173" s="187">
        <v>0</v>
      </c>
      <c r="EO173" s="238">
        <f t="shared" si="111"/>
        <v>1</v>
      </c>
      <c r="EP173" s="187">
        <f t="shared" si="126"/>
        <v>0</v>
      </c>
      <c r="EQ173" s="187">
        <v>7322417.46</v>
      </c>
      <c r="ER173" s="238" t="e">
        <f t="shared" si="99"/>
        <v>#DIV/0!</v>
      </c>
      <c r="ES173" s="238">
        <f t="shared" si="99"/>
        <v>1</v>
      </c>
      <c r="ET173" s="187"/>
      <c r="EU173" s="187">
        <v>227104.284</v>
      </c>
      <c r="EV173" s="187">
        <v>466693.512</v>
      </c>
      <c r="EW173" s="238">
        <f t="shared" si="117"/>
        <v>1</v>
      </c>
      <c r="EX173" s="187"/>
      <c r="EY173" s="187">
        <v>609310.584</v>
      </c>
      <c r="EZ173" s="251">
        <f t="shared" si="105"/>
        <v>1</v>
      </c>
      <c r="FA173" s="187"/>
      <c r="FB173" s="187">
        <v>1282616.388</v>
      </c>
      <c r="FC173" s="238">
        <f t="shared" si="125"/>
        <v>1</v>
      </c>
      <c r="FD173" s="187"/>
      <c r="FE173" s="26">
        <v>1</v>
      </c>
      <c r="FF173" s="26"/>
      <c r="FG173" s="26"/>
      <c r="FH173" s="26">
        <f t="shared" si="106"/>
        <v>1</v>
      </c>
      <c r="FI173" s="187"/>
      <c r="FJ173" s="187">
        <v>1419211.9679999999</v>
      </c>
      <c r="FK173" s="26"/>
      <c r="FL173" s="26"/>
      <c r="FM173" s="26"/>
      <c r="FN173" s="26" t="e">
        <f t="shared" si="123"/>
        <v>#DIV/0!</v>
      </c>
      <c r="FO173" s="187"/>
      <c r="FP173" s="187"/>
      <c r="FQ173" s="26" t="e">
        <f t="shared" si="119"/>
        <v>#DIV/0!</v>
      </c>
      <c r="FR173" s="187">
        <f t="shared" si="127"/>
        <v>0</v>
      </c>
      <c r="FS173" s="187"/>
      <c r="FT173" s="238" t="e">
        <f t="shared" si="112"/>
        <v>#DIV/0!</v>
      </c>
      <c r="FU173" s="187">
        <v>0</v>
      </c>
      <c r="FV173" s="187">
        <v>0</v>
      </c>
      <c r="FW173" s="238"/>
      <c r="FX173" s="238"/>
      <c r="FY173" s="26" t="e">
        <f t="shared" si="122"/>
        <v>#DIV/0!</v>
      </c>
      <c r="FZ173" s="187"/>
      <c r="GA173" s="187">
        <v>0</v>
      </c>
      <c r="GB173" s="187"/>
      <c r="GC173" s="26"/>
      <c r="GD173" s="100"/>
      <c r="GE173" s="100"/>
      <c r="GF173" s="26"/>
      <c r="GG173" s="26"/>
      <c r="GH173" s="26"/>
      <c r="GI173" s="26"/>
      <c r="GJ173" s="26"/>
      <c r="GK173" s="26"/>
      <c r="GL173" s="26"/>
      <c r="GM173" s="100"/>
      <c r="GN173" s="100"/>
      <c r="GO173" s="26" t="e">
        <f t="shared" si="113"/>
        <v>#DIV/0!</v>
      </c>
      <c r="GP173" s="100"/>
      <c r="GQ173" s="187"/>
      <c r="GR173" s="26"/>
      <c r="GS173" s="100"/>
      <c r="GT173" s="100"/>
      <c r="GU173" s="26"/>
      <c r="GV173" s="26"/>
      <c r="GW173" s="291"/>
      <c r="GX173" s="26"/>
      <c r="GY173" s="100"/>
      <c r="GZ173" s="291"/>
      <c r="HA173" s="26"/>
      <c r="HB173" s="100"/>
      <c r="HC173" s="26"/>
      <c r="HD173" s="26"/>
      <c r="HE173" s="26"/>
      <c r="HF173" s="26"/>
      <c r="HG173" s="26"/>
      <c r="HH173" s="26"/>
      <c r="HI173" s="26"/>
      <c r="HJ173" s="26" t="e">
        <f t="shared" si="100"/>
        <v>#DIV/0!</v>
      </c>
      <c r="HK173" s="187"/>
      <c r="HL173" s="187">
        <f t="shared" si="121"/>
        <v>0</v>
      </c>
      <c r="HM173" s="26"/>
      <c r="HN173" s="187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187"/>
      <c r="IA173" s="187"/>
      <c r="IB173" s="187"/>
      <c r="IC173" s="26"/>
      <c r="ID173" s="26"/>
      <c r="IE173" s="187"/>
      <c r="IF173" s="187"/>
      <c r="IG173" s="26"/>
      <c r="IH173" s="26"/>
      <c r="IJ173" s="187"/>
      <c r="IK173" s="26"/>
    </row>
    <row r="174" spans="1:245" ht="14.25" customHeight="1" hidden="1">
      <c r="A174" s="39" t="s">
        <v>194</v>
      </c>
      <c r="B174" s="153"/>
      <c r="C174" s="153"/>
      <c r="D174" s="153"/>
      <c r="E174" s="23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56"/>
      <c r="U174" s="12"/>
      <c r="V174" s="100"/>
      <c r="W174" s="1"/>
      <c r="X174" s="12"/>
      <c r="Y174" s="12"/>
      <c r="Z174" s="12"/>
      <c r="AA174" s="12"/>
      <c r="AB174" s="100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"/>
      <c r="AV174" s="12"/>
      <c r="AW174" s="12"/>
      <c r="AX174" s="12"/>
      <c r="AY174" s="23"/>
      <c r="AZ174" s="12"/>
      <c r="BA174" s="12"/>
      <c r="BB174" s="12"/>
      <c r="BC174" s="1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23"/>
      <c r="BS174" s="12"/>
      <c r="BT174" s="1"/>
      <c r="BU174" s="1"/>
      <c r="BV174" s="1"/>
      <c r="BW174" s="1"/>
      <c r="BX174" s="1"/>
      <c r="BY174" s="1"/>
      <c r="BZ174" s="1"/>
      <c r="CA174" s="1"/>
      <c r="CB174" s="12"/>
      <c r="CC174" s="1"/>
      <c r="CD174" s="1"/>
      <c r="CE174" s="148"/>
      <c r="CF174" s="23"/>
      <c r="CG174" s="100"/>
      <c r="CH174" s="100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176"/>
      <c r="CV174" s="26"/>
      <c r="CW174" s="182"/>
      <c r="CX174" s="182"/>
      <c r="CY174" s="182"/>
      <c r="CZ174" s="187"/>
      <c r="DA174" s="187"/>
      <c r="DB174" s="187"/>
      <c r="DC174" s="8"/>
      <c r="DD174" s="100"/>
      <c r="DE174" s="100"/>
      <c r="DF174" s="182"/>
      <c r="DG174" s="182"/>
      <c r="DH174" s="182"/>
      <c r="DI174" s="182"/>
      <c r="DJ174" s="182"/>
      <c r="DK174" s="182"/>
      <c r="DL174" s="182">
        <v>1</v>
      </c>
      <c r="DM174" s="8">
        <v>1</v>
      </c>
      <c r="DN174" s="26">
        <f t="shared" si="108"/>
        <v>1</v>
      </c>
      <c r="DO174" s="199">
        <v>1605698.94</v>
      </c>
      <c r="DP174" s="187">
        <f t="shared" si="120"/>
        <v>0</v>
      </c>
      <c r="DQ174" s="238">
        <v>1</v>
      </c>
      <c r="DR174" s="238" t="e">
        <f t="shared" si="109"/>
        <v>#DIV/0!</v>
      </c>
      <c r="DS174" s="223"/>
      <c r="DT174" s="187"/>
      <c r="DU174" s="238" t="e">
        <f t="shared" si="110"/>
        <v>#DIV/0!</v>
      </c>
      <c r="DV174" s="229"/>
      <c r="DW174" s="187">
        <v>0</v>
      </c>
      <c r="DX174" s="238">
        <v>1</v>
      </c>
      <c r="DY174" s="238"/>
      <c r="DZ174" s="238"/>
      <c r="EA174" s="238"/>
      <c r="EB174" s="238"/>
      <c r="EC174" s="238"/>
      <c r="ED174" s="187">
        <v>0</v>
      </c>
      <c r="EE174" s="187">
        <v>0</v>
      </c>
      <c r="EF174" s="238"/>
      <c r="EG174" s="187">
        <v>0</v>
      </c>
      <c r="EH174" s="187">
        <v>2673451.596</v>
      </c>
      <c r="EI174" s="187">
        <v>889664.688</v>
      </c>
      <c r="EJ174" s="238">
        <f t="shared" si="115"/>
        <v>1</v>
      </c>
      <c r="EK174" s="187">
        <v>0</v>
      </c>
      <c r="EL174" s="187">
        <v>704753.3759999999</v>
      </c>
      <c r="EM174" s="26">
        <f t="shared" si="124"/>
        <v>1</v>
      </c>
      <c r="EN174" s="187">
        <v>0</v>
      </c>
      <c r="EO174" s="238">
        <f t="shared" si="111"/>
        <v>1</v>
      </c>
      <c r="EP174" s="187">
        <f t="shared" si="126"/>
        <v>0</v>
      </c>
      <c r="EQ174" s="187">
        <v>31931390.387999993</v>
      </c>
      <c r="ER174" s="238" t="e">
        <f t="shared" si="99"/>
        <v>#DIV/0!</v>
      </c>
      <c r="ES174" s="238">
        <f t="shared" si="99"/>
        <v>1</v>
      </c>
      <c r="ET174" s="187"/>
      <c r="EU174" s="187">
        <v>973435.8</v>
      </c>
      <c r="EV174" s="187">
        <v>1712122.0559999999</v>
      </c>
      <c r="EW174" s="238">
        <f t="shared" si="117"/>
        <v>1</v>
      </c>
      <c r="EX174" s="187"/>
      <c r="EY174" s="187">
        <v>3120500.0640000002</v>
      </c>
      <c r="EZ174" s="251">
        <f t="shared" si="105"/>
        <v>1</v>
      </c>
      <c r="FA174" s="187"/>
      <c r="FB174" s="187">
        <v>5903478.576</v>
      </c>
      <c r="FC174" s="238">
        <f t="shared" si="125"/>
        <v>1</v>
      </c>
      <c r="FD174" s="187"/>
      <c r="FE174" s="26">
        <v>1</v>
      </c>
      <c r="FF174" s="26"/>
      <c r="FG174" s="26"/>
      <c r="FH174" s="26">
        <f t="shared" si="106"/>
        <v>1</v>
      </c>
      <c r="FI174" s="187"/>
      <c r="FJ174" s="187">
        <v>6207695.016</v>
      </c>
      <c r="FK174" s="26"/>
      <c r="FL174" s="26"/>
      <c r="FM174" s="26"/>
      <c r="FN174" s="26" t="e">
        <f t="shared" si="123"/>
        <v>#DIV/0!</v>
      </c>
      <c r="FO174" s="187"/>
      <c r="FP174" s="187"/>
      <c r="FQ174" s="26" t="e">
        <f t="shared" si="119"/>
        <v>#DIV/0!</v>
      </c>
      <c r="FR174" s="187">
        <f t="shared" si="127"/>
        <v>0</v>
      </c>
      <c r="FS174" s="187"/>
      <c r="FT174" s="238" t="e">
        <f t="shared" si="112"/>
        <v>#DIV/0!</v>
      </c>
      <c r="FU174" s="187">
        <v>0</v>
      </c>
      <c r="FV174" s="187">
        <v>0</v>
      </c>
      <c r="FW174" s="238"/>
      <c r="FX174" s="238"/>
      <c r="FY174" s="26" t="e">
        <f t="shared" si="122"/>
        <v>#DIV/0!</v>
      </c>
      <c r="FZ174" s="187"/>
      <c r="GA174" s="187">
        <v>0</v>
      </c>
      <c r="GB174" s="187"/>
      <c r="GC174" s="26"/>
      <c r="GD174" s="100"/>
      <c r="GE174" s="100"/>
      <c r="GF174" s="26"/>
      <c r="GG174" s="26"/>
      <c r="GH174" s="26"/>
      <c r="GI174" s="26"/>
      <c r="GJ174" s="26"/>
      <c r="GK174" s="26"/>
      <c r="GL174" s="26"/>
      <c r="GM174" s="100"/>
      <c r="GN174" s="100"/>
      <c r="GO174" s="26" t="e">
        <f t="shared" si="113"/>
        <v>#DIV/0!</v>
      </c>
      <c r="GP174" s="100"/>
      <c r="GQ174" s="187"/>
      <c r="GR174" s="26"/>
      <c r="GS174" s="100"/>
      <c r="GT174" s="100"/>
      <c r="GU174" s="26"/>
      <c r="GV174" s="26"/>
      <c r="GW174" s="291"/>
      <c r="GX174" s="26"/>
      <c r="GY174" s="100"/>
      <c r="GZ174" s="291"/>
      <c r="HA174" s="26"/>
      <c r="HB174" s="100"/>
      <c r="HC174" s="26"/>
      <c r="HD174" s="26"/>
      <c r="HE174" s="26"/>
      <c r="HF174" s="26"/>
      <c r="HG174" s="26"/>
      <c r="HH174" s="26"/>
      <c r="HI174" s="26"/>
      <c r="HJ174" s="26" t="e">
        <f t="shared" si="100"/>
        <v>#DIV/0!</v>
      </c>
      <c r="HK174" s="187"/>
      <c r="HL174" s="187">
        <f t="shared" si="121"/>
        <v>0</v>
      </c>
      <c r="HM174" s="26"/>
      <c r="HN174" s="187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187"/>
      <c r="IA174" s="187"/>
      <c r="IB174" s="187"/>
      <c r="IC174" s="26"/>
      <c r="ID174" s="26"/>
      <c r="IE174" s="187"/>
      <c r="IF174" s="187"/>
      <c r="IG174" s="26"/>
      <c r="IH174" s="26"/>
      <c r="IJ174" s="187"/>
      <c r="IK174" s="26"/>
    </row>
    <row r="175" spans="1:245" ht="10.5" customHeight="1" hidden="1">
      <c r="A175" s="39" t="s">
        <v>195</v>
      </c>
      <c r="B175" s="153"/>
      <c r="C175" s="153"/>
      <c r="D175" s="153"/>
      <c r="E175" s="23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56"/>
      <c r="U175" s="12"/>
      <c r="V175" s="100"/>
      <c r="W175" s="1"/>
      <c r="X175" s="12"/>
      <c r="Y175" s="12"/>
      <c r="Z175" s="12"/>
      <c r="AA175" s="12"/>
      <c r="AB175" s="100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"/>
      <c r="AV175" s="12"/>
      <c r="AW175" s="12"/>
      <c r="AX175" s="12"/>
      <c r="AY175" s="23"/>
      <c r="AZ175" s="12"/>
      <c r="BA175" s="12"/>
      <c r="BB175" s="12"/>
      <c r="BC175" s="1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23"/>
      <c r="BS175" s="12"/>
      <c r="BT175" s="1"/>
      <c r="BU175" s="1"/>
      <c r="BV175" s="1"/>
      <c r="BW175" s="1"/>
      <c r="BX175" s="1"/>
      <c r="BY175" s="1"/>
      <c r="BZ175" s="1"/>
      <c r="CA175" s="1"/>
      <c r="CB175" s="12"/>
      <c r="CC175" s="1"/>
      <c r="CD175" s="1"/>
      <c r="CE175" s="148"/>
      <c r="CF175" s="23"/>
      <c r="CG175" s="100"/>
      <c r="CH175" s="100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176"/>
      <c r="CV175" s="26"/>
      <c r="CW175" s="182"/>
      <c r="CX175" s="182"/>
      <c r="CY175" s="182"/>
      <c r="CZ175" s="187"/>
      <c r="DA175" s="187"/>
      <c r="DB175" s="187"/>
      <c r="DC175" s="8"/>
      <c r="DD175" s="100"/>
      <c r="DE175" s="100"/>
      <c r="DF175" s="182"/>
      <c r="DG175" s="182"/>
      <c r="DH175" s="182"/>
      <c r="DI175" s="182"/>
      <c r="DJ175" s="182"/>
      <c r="DK175" s="182"/>
      <c r="DL175" s="182">
        <v>1</v>
      </c>
      <c r="DM175" s="8">
        <v>1</v>
      </c>
      <c r="DN175" s="26">
        <f t="shared" si="108"/>
        <v>1</v>
      </c>
      <c r="DO175" s="199">
        <v>373343.76</v>
      </c>
      <c r="DP175" s="187">
        <f t="shared" si="120"/>
        <v>0</v>
      </c>
      <c r="DQ175" s="238">
        <v>1</v>
      </c>
      <c r="DR175" s="238" t="e">
        <f t="shared" si="109"/>
        <v>#DIV/0!</v>
      </c>
      <c r="DS175" s="223"/>
      <c r="DT175" s="187"/>
      <c r="DU175" s="238" t="e">
        <f t="shared" si="110"/>
        <v>#DIV/0!</v>
      </c>
      <c r="DV175" s="229"/>
      <c r="DW175" s="187">
        <v>0</v>
      </c>
      <c r="DX175" s="238">
        <v>1</v>
      </c>
      <c r="DY175" s="238"/>
      <c r="DZ175" s="238"/>
      <c r="EA175" s="238"/>
      <c r="EB175" s="238"/>
      <c r="EC175" s="238"/>
      <c r="ED175" s="187">
        <v>0</v>
      </c>
      <c r="EE175" s="187">
        <v>0</v>
      </c>
      <c r="EF175" s="238"/>
      <c r="EG175" s="187">
        <v>0</v>
      </c>
      <c r="EH175" s="187">
        <v>1489326.3</v>
      </c>
      <c r="EI175" s="187">
        <v>590125.284</v>
      </c>
      <c r="EJ175" s="238">
        <f t="shared" si="115"/>
        <v>1</v>
      </c>
      <c r="EK175" s="187">
        <v>0</v>
      </c>
      <c r="EL175" s="187">
        <v>189612.216</v>
      </c>
      <c r="EM175" s="26">
        <f t="shared" si="124"/>
        <v>1</v>
      </c>
      <c r="EN175" s="187">
        <v>0</v>
      </c>
      <c r="EO175" s="238">
        <f t="shared" si="111"/>
        <v>1</v>
      </c>
      <c r="EP175" s="187">
        <f t="shared" si="126"/>
        <v>0</v>
      </c>
      <c r="EQ175" s="187">
        <v>15215169.419999996</v>
      </c>
      <c r="ER175" s="238" t="e">
        <f t="shared" si="99"/>
        <v>#DIV/0!</v>
      </c>
      <c r="ES175" s="238">
        <f t="shared" si="99"/>
        <v>1</v>
      </c>
      <c r="ET175" s="187"/>
      <c r="EU175" s="187">
        <v>352190.964</v>
      </c>
      <c r="EV175" s="187">
        <v>817612.104</v>
      </c>
      <c r="EW175" s="238">
        <f t="shared" si="117"/>
        <v>1</v>
      </c>
      <c r="EX175" s="187"/>
      <c r="EY175" s="187">
        <v>1614716.112</v>
      </c>
      <c r="EZ175" s="251">
        <f t="shared" si="105"/>
        <v>1</v>
      </c>
      <c r="FA175" s="187"/>
      <c r="FB175" s="187">
        <v>2657860.2359999996</v>
      </c>
      <c r="FC175" s="238">
        <f t="shared" si="125"/>
        <v>1</v>
      </c>
      <c r="FD175" s="187"/>
      <c r="FE175" s="26">
        <v>1</v>
      </c>
      <c r="FF175" s="26"/>
      <c r="FG175" s="26"/>
      <c r="FH175" s="26">
        <f t="shared" si="106"/>
        <v>1</v>
      </c>
      <c r="FI175" s="187"/>
      <c r="FJ175" s="187">
        <v>3077420.94</v>
      </c>
      <c r="FK175" s="26"/>
      <c r="FL175" s="26"/>
      <c r="FM175" s="26"/>
      <c r="FN175" s="26" t="e">
        <f t="shared" si="123"/>
        <v>#DIV/0!</v>
      </c>
      <c r="FO175" s="187"/>
      <c r="FP175" s="187"/>
      <c r="FQ175" s="26" t="e">
        <f t="shared" si="119"/>
        <v>#DIV/0!</v>
      </c>
      <c r="FR175" s="187">
        <f t="shared" si="127"/>
        <v>0</v>
      </c>
      <c r="FS175" s="187"/>
      <c r="FT175" s="238" t="e">
        <f t="shared" si="112"/>
        <v>#DIV/0!</v>
      </c>
      <c r="FU175" s="187">
        <v>0</v>
      </c>
      <c r="FV175" s="187">
        <v>0</v>
      </c>
      <c r="FW175" s="238"/>
      <c r="FX175" s="238"/>
      <c r="FY175" s="26" t="e">
        <f t="shared" si="122"/>
        <v>#DIV/0!</v>
      </c>
      <c r="FZ175" s="187"/>
      <c r="GA175" s="187">
        <v>0</v>
      </c>
      <c r="GB175" s="187"/>
      <c r="GC175" s="26"/>
      <c r="GD175" s="100"/>
      <c r="GE175" s="100"/>
      <c r="GF175" s="26"/>
      <c r="GG175" s="26"/>
      <c r="GH175" s="26"/>
      <c r="GI175" s="26"/>
      <c r="GJ175" s="26"/>
      <c r="GK175" s="26"/>
      <c r="GL175" s="26"/>
      <c r="GM175" s="100"/>
      <c r="GN175" s="100"/>
      <c r="GO175" s="26" t="e">
        <f t="shared" si="113"/>
        <v>#DIV/0!</v>
      </c>
      <c r="GP175" s="100"/>
      <c r="GQ175" s="187"/>
      <c r="GR175" s="26"/>
      <c r="GS175" s="100"/>
      <c r="GT175" s="100"/>
      <c r="GU175" s="26"/>
      <c r="GV175" s="26"/>
      <c r="GW175" s="291"/>
      <c r="GX175" s="26"/>
      <c r="GY175" s="100"/>
      <c r="GZ175" s="291"/>
      <c r="HA175" s="26"/>
      <c r="HB175" s="100"/>
      <c r="HC175" s="26"/>
      <c r="HD175" s="26"/>
      <c r="HE175" s="26"/>
      <c r="HF175" s="26"/>
      <c r="HG175" s="26"/>
      <c r="HH175" s="26"/>
      <c r="HI175" s="26"/>
      <c r="HJ175" s="26" t="e">
        <f t="shared" si="100"/>
        <v>#DIV/0!</v>
      </c>
      <c r="HK175" s="187"/>
      <c r="HL175" s="187">
        <f t="shared" si="121"/>
        <v>0</v>
      </c>
      <c r="HM175" s="26"/>
      <c r="HN175" s="187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187"/>
      <c r="IA175" s="187"/>
      <c r="IB175" s="187"/>
      <c r="IC175" s="26"/>
      <c r="ID175" s="26"/>
      <c r="IE175" s="187"/>
      <c r="IF175" s="187"/>
      <c r="IG175" s="26"/>
      <c r="IH175" s="26"/>
      <c r="IJ175" s="187"/>
      <c r="IK175" s="26"/>
    </row>
    <row r="176" spans="1:245" ht="10.5" customHeight="1" hidden="1">
      <c r="A176" s="39" t="s">
        <v>196</v>
      </c>
      <c r="B176" s="153"/>
      <c r="C176" s="153"/>
      <c r="D176" s="153"/>
      <c r="E176" s="23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56"/>
      <c r="U176" s="12"/>
      <c r="V176" s="100"/>
      <c r="W176" s="1"/>
      <c r="X176" s="12"/>
      <c r="Y176" s="12"/>
      <c r="Z176" s="12"/>
      <c r="AA176" s="12"/>
      <c r="AB176" s="100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"/>
      <c r="AV176" s="12"/>
      <c r="AW176" s="12"/>
      <c r="AX176" s="12"/>
      <c r="AY176" s="23"/>
      <c r="AZ176" s="12"/>
      <c r="BA176" s="12"/>
      <c r="BB176" s="12"/>
      <c r="BC176" s="1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23"/>
      <c r="BS176" s="12"/>
      <c r="BT176" s="1"/>
      <c r="BU176" s="1"/>
      <c r="BV176" s="1"/>
      <c r="BW176" s="1"/>
      <c r="BX176" s="1"/>
      <c r="BY176" s="1"/>
      <c r="BZ176" s="1"/>
      <c r="CA176" s="1"/>
      <c r="CB176" s="12"/>
      <c r="CC176" s="1"/>
      <c r="CD176" s="1"/>
      <c r="CE176" s="148"/>
      <c r="CF176" s="23"/>
      <c r="CG176" s="100"/>
      <c r="CH176" s="100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176"/>
      <c r="CV176" s="26"/>
      <c r="CW176" s="182"/>
      <c r="CX176" s="182"/>
      <c r="CY176" s="182"/>
      <c r="CZ176" s="187"/>
      <c r="DA176" s="187"/>
      <c r="DB176" s="187"/>
      <c r="DC176" s="8"/>
      <c r="DD176" s="100"/>
      <c r="DE176" s="100"/>
      <c r="DF176" s="182"/>
      <c r="DG176" s="182"/>
      <c r="DH176" s="182"/>
      <c r="DI176" s="182"/>
      <c r="DJ176" s="182"/>
      <c r="DK176" s="182"/>
      <c r="DL176" s="182"/>
      <c r="DM176" s="8">
        <v>1</v>
      </c>
      <c r="DN176" s="26">
        <f t="shared" si="108"/>
        <v>1</v>
      </c>
      <c r="DO176" s="199">
        <v>15152.4</v>
      </c>
      <c r="DP176" s="187">
        <f t="shared" si="120"/>
        <v>0</v>
      </c>
      <c r="DQ176" s="238">
        <v>1</v>
      </c>
      <c r="DR176" s="238" t="e">
        <f t="shared" si="109"/>
        <v>#DIV/0!</v>
      </c>
      <c r="DS176" s="223"/>
      <c r="DT176" s="187"/>
      <c r="DU176" s="238" t="e">
        <f t="shared" si="110"/>
        <v>#DIV/0!</v>
      </c>
      <c r="DV176" s="229"/>
      <c r="DW176" s="187">
        <v>0</v>
      </c>
      <c r="DX176" s="238">
        <v>1</v>
      </c>
      <c r="DY176" s="238"/>
      <c r="DZ176" s="238"/>
      <c r="EA176" s="238"/>
      <c r="EB176" s="238"/>
      <c r="EC176" s="238"/>
      <c r="ED176" s="187">
        <v>0</v>
      </c>
      <c r="EE176" s="187">
        <v>0</v>
      </c>
      <c r="EF176" s="238"/>
      <c r="EG176" s="187">
        <v>0</v>
      </c>
      <c r="EH176" s="187">
        <v>26496.95</v>
      </c>
      <c r="EI176" s="187">
        <v>32078.15</v>
      </c>
      <c r="EJ176" s="238">
        <f t="shared" si="115"/>
        <v>1</v>
      </c>
      <c r="EK176" s="187">
        <v>0</v>
      </c>
      <c r="EL176" s="187">
        <v>31620.67</v>
      </c>
      <c r="EM176" s="26">
        <f t="shared" si="124"/>
        <v>1</v>
      </c>
      <c r="EN176" s="187">
        <v>0</v>
      </c>
      <c r="EO176" s="238">
        <f t="shared" si="111"/>
        <v>1</v>
      </c>
      <c r="EP176" s="187">
        <f t="shared" si="126"/>
        <v>0</v>
      </c>
      <c r="EQ176" s="187">
        <v>256064.56</v>
      </c>
      <c r="ER176" s="238" t="e">
        <f t="shared" si="99"/>
        <v>#DIV/0!</v>
      </c>
      <c r="ES176" s="238">
        <f t="shared" si="99"/>
        <v>1</v>
      </c>
      <c r="ET176" s="187"/>
      <c r="EU176" s="187">
        <v>35847.74</v>
      </c>
      <c r="EV176" s="187">
        <v>37030.93</v>
      </c>
      <c r="EW176" s="238">
        <f t="shared" si="117"/>
        <v>1</v>
      </c>
      <c r="EX176" s="187"/>
      <c r="EY176" s="187">
        <v>52797</v>
      </c>
      <c r="EZ176" s="251">
        <f t="shared" si="105"/>
        <v>1</v>
      </c>
      <c r="FA176" s="187"/>
      <c r="FB176" s="187">
        <v>57595.62</v>
      </c>
      <c r="FC176" s="238">
        <f t="shared" si="125"/>
        <v>1</v>
      </c>
      <c r="FD176" s="187"/>
      <c r="FE176" s="26">
        <v>1</v>
      </c>
      <c r="FF176" s="26"/>
      <c r="FG176" s="26"/>
      <c r="FH176" s="26">
        <f t="shared" si="106"/>
        <v>1</v>
      </c>
      <c r="FI176" s="187"/>
      <c r="FJ176" s="187">
        <v>12482.2</v>
      </c>
      <c r="FK176" s="26"/>
      <c r="FL176" s="26"/>
      <c r="FM176" s="26"/>
      <c r="FN176" s="26" t="e">
        <f t="shared" si="123"/>
        <v>#DIV/0!</v>
      </c>
      <c r="FO176" s="187"/>
      <c r="FP176" s="187"/>
      <c r="FQ176" s="26" t="e">
        <f t="shared" si="119"/>
        <v>#DIV/0!</v>
      </c>
      <c r="FR176" s="187">
        <f t="shared" si="127"/>
        <v>0</v>
      </c>
      <c r="FS176" s="187"/>
      <c r="FT176" s="238" t="e">
        <f t="shared" si="112"/>
        <v>#DIV/0!</v>
      </c>
      <c r="FU176" s="187">
        <v>0</v>
      </c>
      <c r="FV176" s="187">
        <v>0</v>
      </c>
      <c r="FW176" s="238"/>
      <c r="FX176" s="238"/>
      <c r="FY176" s="26" t="e">
        <f t="shared" si="122"/>
        <v>#DIV/0!</v>
      </c>
      <c r="FZ176" s="187"/>
      <c r="GA176" s="187">
        <v>0</v>
      </c>
      <c r="GB176" s="187"/>
      <c r="GC176" s="26"/>
      <c r="GD176" s="100"/>
      <c r="GE176" s="100"/>
      <c r="GF176" s="26"/>
      <c r="GG176" s="26"/>
      <c r="GH176" s="26"/>
      <c r="GI176" s="26"/>
      <c r="GJ176" s="26"/>
      <c r="GK176" s="26"/>
      <c r="GL176" s="26"/>
      <c r="GM176" s="100"/>
      <c r="GN176" s="100"/>
      <c r="GO176" s="26" t="e">
        <f t="shared" si="113"/>
        <v>#DIV/0!</v>
      </c>
      <c r="GP176" s="100"/>
      <c r="GQ176" s="187"/>
      <c r="GR176" s="26"/>
      <c r="GS176" s="100"/>
      <c r="GT176" s="100"/>
      <c r="GU176" s="26"/>
      <c r="GV176" s="26"/>
      <c r="GW176" s="291"/>
      <c r="GX176" s="26"/>
      <c r="GY176" s="100"/>
      <c r="GZ176" s="291"/>
      <c r="HA176" s="26"/>
      <c r="HB176" s="100"/>
      <c r="HC176" s="26"/>
      <c r="HD176" s="26"/>
      <c r="HE176" s="26"/>
      <c r="HF176" s="26"/>
      <c r="HG176" s="26"/>
      <c r="HH176" s="26"/>
      <c r="HI176" s="26"/>
      <c r="HJ176" s="26" t="e">
        <f t="shared" si="100"/>
        <v>#DIV/0!</v>
      </c>
      <c r="HK176" s="187"/>
      <c r="HL176" s="187">
        <f t="shared" si="121"/>
        <v>0</v>
      </c>
      <c r="HM176" s="26"/>
      <c r="HN176" s="187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187"/>
      <c r="IA176" s="187"/>
      <c r="IB176" s="187"/>
      <c r="IC176" s="26"/>
      <c r="ID176" s="26"/>
      <c r="IE176" s="187"/>
      <c r="IF176" s="187"/>
      <c r="IG176" s="26"/>
      <c r="IH176" s="26"/>
      <c r="IJ176" s="187"/>
      <c r="IK176" s="26"/>
    </row>
    <row r="177" spans="1:245" ht="10.5" customHeight="1" hidden="1">
      <c r="A177" s="39" t="s">
        <v>197</v>
      </c>
      <c r="B177" s="153"/>
      <c r="C177" s="153"/>
      <c r="D177" s="153"/>
      <c r="E177" s="23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56"/>
      <c r="U177" s="12"/>
      <c r="V177" s="100"/>
      <c r="W177" s="1"/>
      <c r="X177" s="12"/>
      <c r="Y177" s="12"/>
      <c r="Z177" s="12"/>
      <c r="AA177" s="12"/>
      <c r="AB177" s="100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"/>
      <c r="AV177" s="12"/>
      <c r="AW177" s="12"/>
      <c r="AX177" s="12"/>
      <c r="AY177" s="23"/>
      <c r="AZ177" s="12"/>
      <c r="BA177" s="12"/>
      <c r="BB177" s="12"/>
      <c r="BC177" s="1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23"/>
      <c r="BS177" s="12"/>
      <c r="BT177" s="1"/>
      <c r="BU177" s="1"/>
      <c r="BV177" s="1"/>
      <c r="BW177" s="1"/>
      <c r="BX177" s="1"/>
      <c r="BY177" s="1"/>
      <c r="BZ177" s="1"/>
      <c r="CA177" s="1"/>
      <c r="CB177" s="12"/>
      <c r="CC177" s="1"/>
      <c r="CD177" s="1"/>
      <c r="CE177" s="148"/>
      <c r="CF177" s="23"/>
      <c r="CG177" s="100"/>
      <c r="CH177" s="100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176"/>
      <c r="CV177" s="26"/>
      <c r="CW177" s="182"/>
      <c r="CX177" s="182"/>
      <c r="CY177" s="182"/>
      <c r="CZ177" s="187"/>
      <c r="DA177" s="187"/>
      <c r="DB177" s="187"/>
      <c r="DC177" s="8"/>
      <c r="DD177" s="100"/>
      <c r="DE177" s="100"/>
      <c r="DF177" s="182"/>
      <c r="DG177" s="182"/>
      <c r="DH177" s="182"/>
      <c r="DI177" s="182"/>
      <c r="DJ177" s="182"/>
      <c r="DK177" s="182"/>
      <c r="DL177" s="182"/>
      <c r="DM177" s="8">
        <v>1</v>
      </c>
      <c r="DN177" s="26">
        <f t="shared" si="108"/>
        <v>1</v>
      </c>
      <c r="DO177" s="199">
        <v>192946.476</v>
      </c>
      <c r="DP177" s="187">
        <f t="shared" si="120"/>
        <v>0</v>
      </c>
      <c r="DQ177" s="238">
        <v>1</v>
      </c>
      <c r="DR177" s="238" t="e">
        <f t="shared" si="109"/>
        <v>#DIV/0!</v>
      </c>
      <c r="DS177" s="223"/>
      <c r="DT177" s="187"/>
      <c r="DU177" s="238" t="e">
        <f t="shared" si="110"/>
        <v>#DIV/0!</v>
      </c>
      <c r="DV177" s="229"/>
      <c r="DW177" s="187">
        <v>0</v>
      </c>
      <c r="DX177" s="238">
        <v>1</v>
      </c>
      <c r="DY177" s="238"/>
      <c r="DZ177" s="238"/>
      <c r="EA177" s="238"/>
      <c r="EB177" s="238"/>
      <c r="EC177" s="238"/>
      <c r="ED177" s="187">
        <v>0</v>
      </c>
      <c r="EE177" s="187">
        <v>0</v>
      </c>
      <c r="EF177" s="238"/>
      <c r="EG177" s="187">
        <v>0</v>
      </c>
      <c r="EH177" s="187">
        <v>933618.9</v>
      </c>
      <c r="EI177" s="187">
        <v>335603.256</v>
      </c>
      <c r="EJ177" s="238">
        <f t="shared" si="115"/>
        <v>1</v>
      </c>
      <c r="EK177" s="187">
        <v>0</v>
      </c>
      <c r="EL177" s="187">
        <v>106404.696</v>
      </c>
      <c r="EM177" s="26">
        <f t="shared" si="124"/>
        <v>1</v>
      </c>
      <c r="EN177" s="187">
        <v>0</v>
      </c>
      <c r="EO177" s="238">
        <f t="shared" si="111"/>
        <v>1</v>
      </c>
      <c r="EP177" s="187">
        <f t="shared" si="126"/>
        <v>0</v>
      </c>
      <c r="EQ177" s="187">
        <v>10275488.604000002</v>
      </c>
      <c r="ER177" s="238" t="e">
        <f t="shared" si="99"/>
        <v>#DIV/0!</v>
      </c>
      <c r="ES177" s="238">
        <f t="shared" si="99"/>
        <v>1</v>
      </c>
      <c r="ET177" s="187"/>
      <c r="EU177" s="187">
        <v>168150.672</v>
      </c>
      <c r="EV177" s="187">
        <v>480627.756</v>
      </c>
      <c r="EW177" s="238">
        <f t="shared" si="117"/>
        <v>1</v>
      </c>
      <c r="EX177" s="187"/>
      <c r="EY177" s="187">
        <v>957489.8879999999</v>
      </c>
      <c r="EZ177" s="251">
        <f t="shared" si="105"/>
        <v>1</v>
      </c>
      <c r="FA177" s="187"/>
      <c r="FB177" s="187">
        <v>1618389.588</v>
      </c>
      <c r="FC177" s="238">
        <f t="shared" si="125"/>
        <v>1</v>
      </c>
      <c r="FD177" s="187"/>
      <c r="FE177" s="26">
        <v>1</v>
      </c>
      <c r="FF177" s="26"/>
      <c r="FG177" s="26"/>
      <c r="FH177" s="26">
        <f t="shared" si="106"/>
        <v>1</v>
      </c>
      <c r="FI177" s="187"/>
      <c r="FJ177" s="187">
        <v>2519368.8119999995</v>
      </c>
      <c r="FK177" s="26"/>
      <c r="FL177" s="26"/>
      <c r="FM177" s="26"/>
      <c r="FN177" s="26" t="e">
        <f t="shared" si="123"/>
        <v>#DIV/0!</v>
      </c>
      <c r="FO177" s="187"/>
      <c r="FP177" s="187"/>
      <c r="FQ177" s="26" t="e">
        <f t="shared" si="119"/>
        <v>#DIV/0!</v>
      </c>
      <c r="FR177" s="187">
        <f t="shared" si="127"/>
        <v>0</v>
      </c>
      <c r="FS177" s="187"/>
      <c r="FT177" s="238" t="e">
        <f t="shared" si="112"/>
        <v>#DIV/0!</v>
      </c>
      <c r="FU177" s="187">
        <v>0</v>
      </c>
      <c r="FV177" s="187">
        <v>0</v>
      </c>
      <c r="FW177" s="238"/>
      <c r="FX177" s="238"/>
      <c r="FY177" s="26" t="e">
        <f t="shared" si="122"/>
        <v>#DIV/0!</v>
      </c>
      <c r="FZ177" s="187"/>
      <c r="GA177" s="187">
        <v>0</v>
      </c>
      <c r="GB177" s="187"/>
      <c r="GC177" s="26"/>
      <c r="GD177" s="100"/>
      <c r="GE177" s="100"/>
      <c r="GF177" s="26"/>
      <c r="GG177" s="26"/>
      <c r="GH177" s="26"/>
      <c r="GI177" s="26"/>
      <c r="GJ177" s="26"/>
      <c r="GK177" s="26"/>
      <c r="GL177" s="26"/>
      <c r="GM177" s="100"/>
      <c r="GN177" s="100"/>
      <c r="GO177" s="26" t="e">
        <f t="shared" si="113"/>
        <v>#DIV/0!</v>
      </c>
      <c r="GP177" s="100"/>
      <c r="GQ177" s="187"/>
      <c r="GR177" s="26"/>
      <c r="GS177" s="100"/>
      <c r="GT177" s="100"/>
      <c r="GU177" s="26"/>
      <c r="GV177" s="26"/>
      <c r="GW177" s="291"/>
      <c r="GX177" s="26"/>
      <c r="GY177" s="100"/>
      <c r="GZ177" s="291"/>
      <c r="HA177" s="26"/>
      <c r="HB177" s="100"/>
      <c r="HC177" s="26"/>
      <c r="HD177" s="26"/>
      <c r="HE177" s="26"/>
      <c r="HF177" s="26"/>
      <c r="HG177" s="26"/>
      <c r="HH177" s="26"/>
      <c r="HI177" s="26"/>
      <c r="HJ177" s="26" t="e">
        <f t="shared" si="100"/>
        <v>#DIV/0!</v>
      </c>
      <c r="HK177" s="187"/>
      <c r="HL177" s="187">
        <f t="shared" si="121"/>
        <v>0</v>
      </c>
      <c r="HM177" s="26"/>
      <c r="HN177" s="187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187"/>
      <c r="IA177" s="187"/>
      <c r="IB177" s="187"/>
      <c r="IC177" s="26"/>
      <c r="ID177" s="26"/>
      <c r="IE177" s="187"/>
      <c r="IF177" s="187"/>
      <c r="IG177" s="26"/>
      <c r="IH177" s="26"/>
      <c r="IJ177" s="187"/>
      <c r="IK177" s="26"/>
    </row>
    <row r="178" spans="1:245" ht="10.5" customHeight="1" hidden="1">
      <c r="A178" s="39" t="s">
        <v>198</v>
      </c>
      <c r="B178" s="153"/>
      <c r="C178" s="153"/>
      <c r="D178" s="153"/>
      <c r="E178" s="23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56"/>
      <c r="U178" s="12"/>
      <c r="V178" s="100"/>
      <c r="W178" s="1"/>
      <c r="X178" s="12"/>
      <c r="Y178" s="12"/>
      <c r="Z178" s="12"/>
      <c r="AA178" s="12"/>
      <c r="AB178" s="100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"/>
      <c r="AV178" s="12"/>
      <c r="AW178" s="12"/>
      <c r="AX178" s="12"/>
      <c r="AY178" s="23"/>
      <c r="AZ178" s="12"/>
      <c r="BA178" s="12"/>
      <c r="BB178" s="12"/>
      <c r="BC178" s="1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23"/>
      <c r="BS178" s="12"/>
      <c r="BT178" s="1"/>
      <c r="BU178" s="1"/>
      <c r="BV178" s="1"/>
      <c r="BW178" s="1"/>
      <c r="BX178" s="1"/>
      <c r="BY178" s="1"/>
      <c r="BZ178" s="1"/>
      <c r="CA178" s="1"/>
      <c r="CB178" s="12"/>
      <c r="CC178" s="1"/>
      <c r="CD178" s="1"/>
      <c r="CE178" s="148"/>
      <c r="CF178" s="23"/>
      <c r="CG178" s="100"/>
      <c r="CH178" s="100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176"/>
      <c r="CV178" s="26"/>
      <c r="CW178" s="182"/>
      <c r="CX178" s="182"/>
      <c r="CY178" s="182"/>
      <c r="CZ178" s="187"/>
      <c r="DA178" s="187"/>
      <c r="DB178" s="187"/>
      <c r="DC178" s="8"/>
      <c r="DD178" s="100"/>
      <c r="DE178" s="100"/>
      <c r="DF178" s="182"/>
      <c r="DG178" s="182"/>
      <c r="DH178" s="182"/>
      <c r="DI178" s="182"/>
      <c r="DJ178" s="182"/>
      <c r="DK178" s="182"/>
      <c r="DL178" s="182"/>
      <c r="DM178" s="8">
        <v>1</v>
      </c>
      <c r="DN178" s="26">
        <f t="shared" si="108"/>
        <v>1</v>
      </c>
      <c r="DO178" s="199">
        <v>733034.856</v>
      </c>
      <c r="DP178" s="187">
        <f t="shared" si="120"/>
        <v>0</v>
      </c>
      <c r="DQ178" s="238">
        <v>1</v>
      </c>
      <c r="DR178" s="238" t="e">
        <f t="shared" si="109"/>
        <v>#DIV/0!</v>
      </c>
      <c r="DS178" s="223"/>
      <c r="DT178" s="187"/>
      <c r="DU178" s="238" t="e">
        <f t="shared" si="110"/>
        <v>#DIV/0!</v>
      </c>
      <c r="DV178" s="229"/>
      <c r="DW178" s="187">
        <v>0</v>
      </c>
      <c r="DX178" s="238">
        <v>1</v>
      </c>
      <c r="DY178" s="238"/>
      <c r="DZ178" s="238"/>
      <c r="EA178" s="238"/>
      <c r="EB178" s="238"/>
      <c r="EC178" s="238"/>
      <c r="ED178" s="187">
        <v>0</v>
      </c>
      <c r="EE178" s="187">
        <v>0</v>
      </c>
      <c r="EF178" s="238"/>
      <c r="EG178" s="187">
        <v>0</v>
      </c>
      <c r="EH178" s="187">
        <v>2060718.36</v>
      </c>
      <c r="EI178" s="187">
        <v>834893.232</v>
      </c>
      <c r="EJ178" s="238">
        <f t="shared" si="115"/>
        <v>1</v>
      </c>
      <c r="EK178" s="187">
        <v>0</v>
      </c>
      <c r="EL178" s="187">
        <v>513898.68</v>
      </c>
      <c r="EM178" s="26">
        <f t="shared" si="124"/>
        <v>1</v>
      </c>
      <c r="EN178" s="187">
        <v>0</v>
      </c>
      <c r="EO178" s="238">
        <f t="shared" si="111"/>
        <v>1</v>
      </c>
      <c r="EP178" s="187">
        <f t="shared" si="126"/>
        <v>0</v>
      </c>
      <c r="EQ178" s="187">
        <v>27112299.791999996</v>
      </c>
      <c r="ER178" s="238" t="e">
        <f t="shared" si="99"/>
        <v>#DIV/0!</v>
      </c>
      <c r="ES178" s="238">
        <f t="shared" si="99"/>
        <v>1</v>
      </c>
      <c r="ET178" s="187"/>
      <c r="EU178" s="187">
        <v>871527.0839999999</v>
      </c>
      <c r="EV178" s="187">
        <v>1344901.4279999998</v>
      </c>
      <c r="EW178" s="238">
        <f t="shared" si="117"/>
        <v>1</v>
      </c>
      <c r="EX178" s="187"/>
      <c r="EY178" s="187">
        <v>3048385.956</v>
      </c>
      <c r="EZ178" s="251">
        <f t="shared" si="105"/>
        <v>1</v>
      </c>
      <c r="FA178" s="187"/>
      <c r="FB178" s="187">
        <v>5005855.211999999</v>
      </c>
      <c r="FC178" s="238">
        <f t="shared" si="125"/>
        <v>1</v>
      </c>
      <c r="FD178" s="187"/>
      <c r="FE178" s="26">
        <v>1</v>
      </c>
      <c r="FF178" s="26"/>
      <c r="FG178" s="26"/>
      <c r="FH178" s="26">
        <f t="shared" si="106"/>
        <v>1</v>
      </c>
      <c r="FI178" s="187"/>
      <c r="FJ178" s="187">
        <v>5923210.452</v>
      </c>
      <c r="FK178" s="26"/>
      <c r="FL178" s="26"/>
      <c r="FM178" s="26"/>
      <c r="FN178" s="26" t="e">
        <f t="shared" si="123"/>
        <v>#DIV/0!</v>
      </c>
      <c r="FO178" s="187"/>
      <c r="FP178" s="187"/>
      <c r="FQ178" s="26" t="e">
        <f t="shared" si="119"/>
        <v>#DIV/0!</v>
      </c>
      <c r="FR178" s="187">
        <f t="shared" si="127"/>
        <v>0</v>
      </c>
      <c r="FS178" s="187"/>
      <c r="FT178" s="238" t="e">
        <f t="shared" si="112"/>
        <v>#DIV/0!</v>
      </c>
      <c r="FU178" s="187">
        <v>0</v>
      </c>
      <c r="FV178" s="187">
        <v>0</v>
      </c>
      <c r="FW178" s="238"/>
      <c r="FX178" s="238"/>
      <c r="FY178" s="26" t="e">
        <f t="shared" si="122"/>
        <v>#DIV/0!</v>
      </c>
      <c r="FZ178" s="187"/>
      <c r="GA178" s="187">
        <v>0</v>
      </c>
      <c r="GB178" s="187"/>
      <c r="GC178" s="26"/>
      <c r="GD178" s="100"/>
      <c r="GE178" s="100"/>
      <c r="GF178" s="26"/>
      <c r="GG178" s="26"/>
      <c r="GH178" s="26"/>
      <c r="GI178" s="26"/>
      <c r="GJ178" s="26"/>
      <c r="GK178" s="26"/>
      <c r="GL178" s="26"/>
      <c r="GM178" s="100"/>
      <c r="GN178" s="100"/>
      <c r="GO178" s="26" t="e">
        <f t="shared" si="113"/>
        <v>#DIV/0!</v>
      </c>
      <c r="GP178" s="100"/>
      <c r="GQ178" s="187"/>
      <c r="GR178" s="26"/>
      <c r="GS178" s="100"/>
      <c r="GT178" s="100"/>
      <c r="GU178" s="26"/>
      <c r="GV178" s="26"/>
      <c r="GW178" s="291"/>
      <c r="GX178" s="26"/>
      <c r="GY178" s="100"/>
      <c r="GZ178" s="291"/>
      <c r="HA178" s="26"/>
      <c r="HB178" s="100"/>
      <c r="HC178" s="26"/>
      <c r="HD178" s="26"/>
      <c r="HE178" s="26"/>
      <c r="HF178" s="26"/>
      <c r="HG178" s="26"/>
      <c r="HH178" s="26"/>
      <c r="HI178" s="26"/>
      <c r="HJ178" s="26" t="e">
        <f t="shared" si="100"/>
        <v>#DIV/0!</v>
      </c>
      <c r="HK178" s="187"/>
      <c r="HL178" s="187">
        <f t="shared" si="121"/>
        <v>0</v>
      </c>
      <c r="HM178" s="26"/>
      <c r="HN178" s="187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187"/>
      <c r="IA178" s="187"/>
      <c r="IB178" s="187"/>
      <c r="IC178" s="26"/>
      <c r="ID178" s="26"/>
      <c r="IE178" s="187"/>
      <c r="IF178" s="187"/>
      <c r="IG178" s="26"/>
      <c r="IH178" s="26"/>
      <c r="IJ178" s="187"/>
      <c r="IK178" s="26"/>
    </row>
    <row r="179" spans="1:245" ht="10.5" customHeight="1" hidden="1">
      <c r="A179" s="39" t="s">
        <v>203</v>
      </c>
      <c r="B179" s="153"/>
      <c r="C179" s="153"/>
      <c r="D179" s="153"/>
      <c r="E179" s="23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56"/>
      <c r="U179" s="12"/>
      <c r="V179" s="100"/>
      <c r="W179" s="1"/>
      <c r="X179" s="12"/>
      <c r="Y179" s="12"/>
      <c r="Z179" s="12"/>
      <c r="AA179" s="12"/>
      <c r="AB179" s="100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"/>
      <c r="AV179" s="12"/>
      <c r="AW179" s="12"/>
      <c r="AX179" s="12"/>
      <c r="AY179" s="23"/>
      <c r="AZ179" s="12"/>
      <c r="BA179" s="12"/>
      <c r="BB179" s="12"/>
      <c r="BC179" s="1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23"/>
      <c r="BS179" s="12"/>
      <c r="BT179" s="1"/>
      <c r="BU179" s="1"/>
      <c r="BV179" s="1"/>
      <c r="BW179" s="1"/>
      <c r="BX179" s="1"/>
      <c r="BY179" s="1"/>
      <c r="BZ179" s="1"/>
      <c r="CA179" s="1"/>
      <c r="CB179" s="12"/>
      <c r="CC179" s="1"/>
      <c r="CD179" s="1"/>
      <c r="CE179" s="148"/>
      <c r="CF179" s="23"/>
      <c r="CG179" s="100"/>
      <c r="CH179" s="100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176"/>
      <c r="CV179" s="26"/>
      <c r="CW179" s="182"/>
      <c r="CX179" s="182"/>
      <c r="CY179" s="182"/>
      <c r="CZ179" s="187"/>
      <c r="DA179" s="187"/>
      <c r="DB179" s="187"/>
      <c r="DC179" s="8"/>
      <c r="DD179" s="100"/>
      <c r="DE179" s="100"/>
      <c r="DF179" s="182"/>
      <c r="DG179" s="182"/>
      <c r="DH179" s="182"/>
      <c r="DI179" s="182"/>
      <c r="DJ179" s="182"/>
      <c r="DK179" s="182"/>
      <c r="DL179" s="182"/>
      <c r="DM179" s="8"/>
      <c r="DN179" s="26"/>
      <c r="DO179" s="199"/>
      <c r="DP179" s="187"/>
      <c r="DQ179" s="238"/>
      <c r="DR179" s="238" t="e">
        <f t="shared" si="109"/>
        <v>#DIV/0!</v>
      </c>
      <c r="DS179" s="223"/>
      <c r="DT179" s="187"/>
      <c r="DU179" s="238" t="e">
        <f t="shared" si="110"/>
        <v>#DIV/0!</v>
      </c>
      <c r="DV179" s="229"/>
      <c r="DW179" s="187">
        <v>0</v>
      </c>
      <c r="DX179" s="238" t="s">
        <v>0</v>
      </c>
      <c r="DY179" s="238"/>
      <c r="DZ179" s="238"/>
      <c r="EA179" s="238"/>
      <c r="EB179" s="238"/>
      <c r="EC179" s="238"/>
      <c r="ED179" s="187">
        <v>0</v>
      </c>
      <c r="EE179" s="187">
        <v>0</v>
      </c>
      <c r="EF179" s="238"/>
      <c r="EG179" s="187">
        <v>0</v>
      </c>
      <c r="EH179" s="187">
        <v>7250253.144</v>
      </c>
      <c r="EI179" s="187">
        <v>6489402.863999999</v>
      </c>
      <c r="EJ179" s="238">
        <f t="shared" si="115"/>
        <v>1</v>
      </c>
      <c r="EK179" s="187">
        <v>0</v>
      </c>
      <c r="EL179" s="187">
        <v>4326605.28</v>
      </c>
      <c r="EM179" s="26">
        <f t="shared" si="124"/>
        <v>1</v>
      </c>
      <c r="EN179" s="187">
        <v>0</v>
      </c>
      <c r="EO179" s="238">
        <f t="shared" si="111"/>
        <v>1</v>
      </c>
      <c r="EP179" s="187">
        <f t="shared" si="126"/>
        <v>0</v>
      </c>
      <c r="EQ179" s="187">
        <v>25485561.899999995</v>
      </c>
      <c r="ER179" s="238" t="e">
        <f t="shared" si="99"/>
        <v>#DIV/0!</v>
      </c>
      <c r="ES179" s="238">
        <f t="shared" si="99"/>
        <v>1</v>
      </c>
      <c r="ET179" s="187"/>
      <c r="EU179" s="187">
        <v>6994154.784</v>
      </c>
      <c r="EV179" s="187">
        <v>5589216.251999999</v>
      </c>
      <c r="EW179" s="238">
        <f t="shared" si="117"/>
        <v>1</v>
      </c>
      <c r="EX179" s="187"/>
      <c r="EY179" s="187">
        <v>8580499.367999999</v>
      </c>
      <c r="EZ179" s="251">
        <f t="shared" si="105"/>
        <v>1</v>
      </c>
      <c r="FA179" s="187"/>
      <c r="FB179" s="187">
        <v>7481248.211999999</v>
      </c>
      <c r="FC179" s="238">
        <f t="shared" si="125"/>
        <v>1</v>
      </c>
      <c r="FD179" s="187"/>
      <c r="FE179" s="26" t="s">
        <v>0</v>
      </c>
      <c r="FF179" s="26"/>
      <c r="FG179" s="26"/>
      <c r="FH179" s="26">
        <f t="shared" si="106"/>
        <v>1</v>
      </c>
      <c r="FI179" s="187"/>
      <c r="FJ179" s="187">
        <v>10458107.16</v>
      </c>
      <c r="FK179" s="26"/>
      <c r="FL179" s="26"/>
      <c r="FM179" s="26"/>
      <c r="FN179" s="26" t="e">
        <f t="shared" si="123"/>
        <v>#DIV/0!</v>
      </c>
      <c r="FO179" s="187"/>
      <c r="FP179" s="187"/>
      <c r="FQ179" s="26" t="e">
        <f t="shared" si="119"/>
        <v>#DIV/0!</v>
      </c>
      <c r="FR179" s="187">
        <f t="shared" si="127"/>
        <v>0</v>
      </c>
      <c r="FS179" s="187"/>
      <c r="FT179" s="238" t="e">
        <f t="shared" si="112"/>
        <v>#DIV/0!</v>
      </c>
      <c r="FU179" s="187">
        <v>0</v>
      </c>
      <c r="FV179" s="187">
        <v>0</v>
      </c>
      <c r="FW179" s="238"/>
      <c r="FX179" s="238"/>
      <c r="FY179" s="26" t="e">
        <f t="shared" si="122"/>
        <v>#DIV/0!</v>
      </c>
      <c r="FZ179" s="187"/>
      <c r="GA179" s="187">
        <v>0</v>
      </c>
      <c r="GB179" s="187"/>
      <c r="GC179" s="26"/>
      <c r="GD179" s="100"/>
      <c r="GE179" s="100"/>
      <c r="GF179" s="26"/>
      <c r="GG179" s="26"/>
      <c r="GH179" s="26"/>
      <c r="GI179" s="26"/>
      <c r="GJ179" s="26"/>
      <c r="GK179" s="26"/>
      <c r="GL179" s="26"/>
      <c r="GM179" s="100"/>
      <c r="GN179" s="100"/>
      <c r="GO179" s="26" t="e">
        <f t="shared" si="113"/>
        <v>#DIV/0!</v>
      </c>
      <c r="GP179" s="100"/>
      <c r="GQ179" s="187"/>
      <c r="GR179" s="26"/>
      <c r="GS179" s="100"/>
      <c r="GT179" s="100"/>
      <c r="GU179" s="26"/>
      <c r="GV179" s="26"/>
      <c r="GW179" s="291"/>
      <c r="GX179" s="26"/>
      <c r="GY179" s="100"/>
      <c r="GZ179" s="291"/>
      <c r="HA179" s="26"/>
      <c r="HB179" s="100"/>
      <c r="HC179" s="26"/>
      <c r="HD179" s="26"/>
      <c r="HE179" s="26"/>
      <c r="HF179" s="26"/>
      <c r="HG179" s="26"/>
      <c r="HH179" s="26"/>
      <c r="HI179" s="26"/>
      <c r="HJ179" s="26" t="e">
        <f t="shared" si="100"/>
        <v>#DIV/0!</v>
      </c>
      <c r="HK179" s="187"/>
      <c r="HL179" s="187">
        <f t="shared" si="121"/>
        <v>0</v>
      </c>
      <c r="HM179" s="26"/>
      <c r="HN179" s="187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187"/>
      <c r="IA179" s="187"/>
      <c r="IB179" s="187"/>
      <c r="IC179" s="26"/>
      <c r="ID179" s="26"/>
      <c r="IE179" s="187"/>
      <c r="IF179" s="187"/>
      <c r="IG179" s="26"/>
      <c r="IH179" s="26"/>
      <c r="IJ179" s="187"/>
      <c r="IK179" s="26"/>
    </row>
    <row r="180" spans="1:245" ht="14.25" customHeight="1" hidden="1">
      <c r="A180" s="39" t="s">
        <v>204</v>
      </c>
      <c r="B180" s="153"/>
      <c r="C180" s="153"/>
      <c r="D180" s="153"/>
      <c r="E180" s="23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56"/>
      <c r="U180" s="12"/>
      <c r="V180" s="100"/>
      <c r="W180" s="1"/>
      <c r="X180" s="12"/>
      <c r="Y180" s="12"/>
      <c r="Z180" s="12"/>
      <c r="AA180" s="12"/>
      <c r="AB180" s="100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"/>
      <c r="AV180" s="12"/>
      <c r="AW180" s="12"/>
      <c r="AX180" s="12"/>
      <c r="AY180" s="23"/>
      <c r="AZ180" s="12"/>
      <c r="BA180" s="12"/>
      <c r="BB180" s="12"/>
      <c r="BC180" s="1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23"/>
      <c r="BS180" s="12"/>
      <c r="BT180" s="1"/>
      <c r="BU180" s="1"/>
      <c r="BV180" s="1"/>
      <c r="BW180" s="1"/>
      <c r="BX180" s="1"/>
      <c r="BY180" s="1"/>
      <c r="BZ180" s="1"/>
      <c r="CA180" s="1"/>
      <c r="CB180" s="12"/>
      <c r="CC180" s="1"/>
      <c r="CD180" s="1"/>
      <c r="CE180" s="148"/>
      <c r="CF180" s="23"/>
      <c r="CG180" s="100"/>
      <c r="CH180" s="100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176"/>
      <c r="CV180" s="26"/>
      <c r="CW180" s="182"/>
      <c r="CX180" s="182"/>
      <c r="CY180" s="182"/>
      <c r="CZ180" s="187"/>
      <c r="DA180" s="187"/>
      <c r="DB180" s="187"/>
      <c r="DC180" s="8"/>
      <c r="DD180" s="100"/>
      <c r="DE180" s="100"/>
      <c r="DF180" s="182"/>
      <c r="DG180" s="182"/>
      <c r="DH180" s="182"/>
      <c r="DI180" s="182"/>
      <c r="DJ180" s="182"/>
      <c r="DK180" s="182"/>
      <c r="DL180" s="182"/>
      <c r="DM180" s="8"/>
      <c r="DN180" s="26"/>
      <c r="DO180" s="199"/>
      <c r="DP180" s="187"/>
      <c r="DQ180" s="238"/>
      <c r="DR180" s="238" t="e">
        <f t="shared" si="109"/>
        <v>#DIV/0!</v>
      </c>
      <c r="DS180" s="223"/>
      <c r="DT180" s="187"/>
      <c r="DU180" s="238" t="e">
        <f t="shared" si="110"/>
        <v>#DIV/0!</v>
      </c>
      <c r="DV180" s="229"/>
      <c r="DW180" s="187">
        <v>12864619.661999999</v>
      </c>
      <c r="DX180" s="238" t="s">
        <v>0</v>
      </c>
      <c r="DY180" s="238"/>
      <c r="DZ180" s="238"/>
      <c r="EA180" s="238"/>
      <c r="EB180" s="238"/>
      <c r="EC180" s="238"/>
      <c r="ED180" s="187"/>
      <c r="EE180" s="187"/>
      <c r="EF180" s="238"/>
      <c r="EG180" s="187"/>
      <c r="EH180" s="187">
        <v>0</v>
      </c>
      <c r="EI180" s="187"/>
      <c r="EJ180" s="238"/>
      <c r="EK180" s="187"/>
      <c r="EL180" s="187">
        <v>0</v>
      </c>
      <c r="EM180" s="26"/>
      <c r="EN180" s="187"/>
      <c r="EO180" s="238">
        <f t="shared" si="111"/>
        <v>0.7057463358041272</v>
      </c>
      <c r="EP180" s="187">
        <f t="shared" si="126"/>
        <v>12864619.661999999</v>
      </c>
      <c r="EQ180" s="187">
        <v>43719488.41199999</v>
      </c>
      <c r="ER180" s="238" t="e">
        <f t="shared" si="99"/>
        <v>#DIV/0!</v>
      </c>
      <c r="ES180" s="238" t="e">
        <f t="shared" si="99"/>
        <v>#DIV/0!</v>
      </c>
      <c r="ET180" s="187"/>
      <c r="EU180" s="187">
        <v>0</v>
      </c>
      <c r="EV180" s="187">
        <v>0</v>
      </c>
      <c r="EW180" s="238"/>
      <c r="EX180" s="187"/>
      <c r="EY180" s="187">
        <v>0</v>
      </c>
      <c r="EZ180" s="251" t="e">
        <f t="shared" si="105"/>
        <v>#DIV/0!</v>
      </c>
      <c r="FA180" s="187"/>
      <c r="FB180" s="187">
        <v>0</v>
      </c>
      <c r="FC180" s="238" t="e">
        <f t="shared" si="125"/>
        <v>#DIV/0!</v>
      </c>
      <c r="FD180" s="187"/>
      <c r="FE180" s="26">
        <v>1</v>
      </c>
      <c r="FF180" s="26"/>
      <c r="FG180" s="26"/>
      <c r="FH180" s="26" t="e">
        <f t="shared" si="106"/>
        <v>#DIV/0!</v>
      </c>
      <c r="FI180" s="187"/>
      <c r="FJ180" s="187">
        <v>0</v>
      </c>
      <c r="FK180" s="26"/>
      <c r="FL180" s="26"/>
      <c r="FM180" s="26"/>
      <c r="FN180" s="26" t="e">
        <f t="shared" si="123"/>
        <v>#DIV/0!</v>
      </c>
      <c r="FO180" s="187"/>
      <c r="FP180" s="187"/>
      <c r="FQ180" s="26" t="e">
        <f t="shared" si="119"/>
        <v>#DIV/0!</v>
      </c>
      <c r="FR180" s="187">
        <f t="shared" si="127"/>
        <v>0</v>
      </c>
      <c r="FS180" s="187"/>
      <c r="FT180" s="238" t="e">
        <f t="shared" si="112"/>
        <v>#DIV/0!</v>
      </c>
      <c r="FU180" s="187">
        <v>0</v>
      </c>
      <c r="FV180" s="187">
        <v>0</v>
      </c>
      <c r="FW180" s="238"/>
      <c r="FX180" s="238"/>
      <c r="FY180" s="26" t="e">
        <f t="shared" si="122"/>
        <v>#DIV/0!</v>
      </c>
      <c r="FZ180" s="187"/>
      <c r="GA180" s="187">
        <v>0</v>
      </c>
      <c r="GB180" s="187"/>
      <c r="GC180" s="26"/>
      <c r="GD180" s="100"/>
      <c r="GE180" s="100"/>
      <c r="GF180" s="26"/>
      <c r="GG180" s="26"/>
      <c r="GH180" s="26"/>
      <c r="GI180" s="26"/>
      <c r="GJ180" s="26"/>
      <c r="GK180" s="26"/>
      <c r="GL180" s="26"/>
      <c r="GM180" s="100"/>
      <c r="GN180" s="100"/>
      <c r="GO180" s="26" t="e">
        <f t="shared" si="113"/>
        <v>#DIV/0!</v>
      </c>
      <c r="GP180" s="100"/>
      <c r="GQ180" s="187"/>
      <c r="GR180" s="26"/>
      <c r="GS180" s="100"/>
      <c r="GT180" s="100"/>
      <c r="GU180" s="26"/>
      <c r="GV180" s="26"/>
      <c r="GW180" s="291"/>
      <c r="GX180" s="26"/>
      <c r="GY180" s="100"/>
      <c r="GZ180" s="291"/>
      <c r="HA180" s="26"/>
      <c r="HB180" s="100"/>
      <c r="HC180" s="26"/>
      <c r="HD180" s="26"/>
      <c r="HE180" s="26"/>
      <c r="HF180" s="26"/>
      <c r="HG180" s="26"/>
      <c r="HH180" s="26"/>
      <c r="HI180" s="26"/>
      <c r="HJ180" s="26" t="e">
        <f t="shared" si="100"/>
        <v>#DIV/0!</v>
      </c>
      <c r="HK180" s="187"/>
      <c r="HL180" s="187">
        <f t="shared" si="121"/>
        <v>0</v>
      </c>
      <c r="HM180" s="26"/>
      <c r="HN180" s="187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187"/>
      <c r="IA180" s="187"/>
      <c r="IB180" s="187"/>
      <c r="IC180" s="26"/>
      <c r="ID180" s="26"/>
      <c r="IE180" s="187"/>
      <c r="IF180" s="187"/>
      <c r="IG180" s="26"/>
      <c r="IH180" s="26"/>
      <c r="IJ180" s="187"/>
      <c r="IK180" s="26"/>
    </row>
    <row r="181" spans="1:245" ht="10.5" customHeight="1" hidden="1">
      <c r="A181" s="39" t="s">
        <v>205</v>
      </c>
      <c r="B181" s="153"/>
      <c r="C181" s="153"/>
      <c r="D181" s="153"/>
      <c r="E181" s="23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56"/>
      <c r="U181" s="12"/>
      <c r="V181" s="100"/>
      <c r="W181" s="1"/>
      <c r="X181" s="12"/>
      <c r="Y181" s="12"/>
      <c r="Z181" s="12"/>
      <c r="AA181" s="12"/>
      <c r="AB181" s="100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"/>
      <c r="AV181" s="12"/>
      <c r="AW181" s="12"/>
      <c r="AX181" s="12"/>
      <c r="AY181" s="23"/>
      <c r="AZ181" s="12"/>
      <c r="BA181" s="12"/>
      <c r="BB181" s="12"/>
      <c r="BC181" s="1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23"/>
      <c r="BS181" s="12"/>
      <c r="BT181" s="1"/>
      <c r="BU181" s="1"/>
      <c r="BV181" s="1"/>
      <c r="BW181" s="1"/>
      <c r="BX181" s="1"/>
      <c r="BY181" s="1"/>
      <c r="BZ181" s="1"/>
      <c r="CA181" s="1"/>
      <c r="CB181" s="12"/>
      <c r="CC181" s="1"/>
      <c r="CD181" s="1"/>
      <c r="CE181" s="148"/>
      <c r="CF181" s="23"/>
      <c r="CG181" s="100"/>
      <c r="CH181" s="100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176"/>
      <c r="CV181" s="26"/>
      <c r="CW181" s="182"/>
      <c r="CX181" s="182"/>
      <c r="CY181" s="182"/>
      <c r="CZ181" s="187"/>
      <c r="DA181" s="187"/>
      <c r="DB181" s="187"/>
      <c r="DC181" s="8"/>
      <c r="DD181" s="100"/>
      <c r="DE181" s="100"/>
      <c r="DF181" s="182"/>
      <c r="DG181" s="182"/>
      <c r="DH181" s="182"/>
      <c r="DI181" s="182"/>
      <c r="DJ181" s="182"/>
      <c r="DK181" s="182"/>
      <c r="DL181" s="182"/>
      <c r="DM181" s="8"/>
      <c r="DN181" s="26"/>
      <c r="DO181" s="199"/>
      <c r="DP181" s="187"/>
      <c r="DQ181" s="238"/>
      <c r="DR181" s="238" t="e">
        <f t="shared" si="109"/>
        <v>#DIV/0!</v>
      </c>
      <c r="DS181" s="223"/>
      <c r="DT181" s="187"/>
      <c r="DU181" s="238" t="e">
        <f t="shared" si="110"/>
        <v>#DIV/0!</v>
      </c>
      <c r="DV181" s="229"/>
      <c r="DW181" s="187">
        <v>0</v>
      </c>
      <c r="DX181" s="238">
        <v>1</v>
      </c>
      <c r="DY181" s="238"/>
      <c r="DZ181" s="238"/>
      <c r="EA181" s="238"/>
      <c r="EB181" s="238"/>
      <c r="EC181" s="238"/>
      <c r="ED181" s="187">
        <v>0</v>
      </c>
      <c r="EE181" s="187">
        <v>0</v>
      </c>
      <c r="EF181" s="238"/>
      <c r="EG181" s="187">
        <v>0</v>
      </c>
      <c r="EH181" s="187">
        <v>6062672.016</v>
      </c>
      <c r="EI181" s="187">
        <v>2909244.5519999997</v>
      </c>
      <c r="EJ181" s="238">
        <f t="shared" si="115"/>
        <v>1</v>
      </c>
      <c r="EK181" s="187">
        <v>0</v>
      </c>
      <c r="EL181" s="187">
        <v>4040166.4319999996</v>
      </c>
      <c r="EM181" s="26">
        <f aca="true" t="shared" si="128" ref="EM181:EM190">(EL181-EN181)/EL181</f>
        <v>1</v>
      </c>
      <c r="EN181" s="187">
        <v>0</v>
      </c>
      <c r="EO181" s="238">
        <f t="shared" si="111"/>
        <v>1</v>
      </c>
      <c r="EP181" s="187">
        <f t="shared" si="126"/>
        <v>0</v>
      </c>
      <c r="EQ181" s="187">
        <v>53071288.607999995</v>
      </c>
      <c r="ER181" s="238" t="e">
        <f t="shared" si="99"/>
        <v>#DIV/0!</v>
      </c>
      <c r="ES181" s="238">
        <f t="shared" si="99"/>
        <v>1</v>
      </c>
      <c r="ET181" s="187"/>
      <c r="EU181" s="187">
        <v>5950176.54</v>
      </c>
      <c r="EV181" s="187">
        <v>5913354</v>
      </c>
      <c r="EW181" s="238">
        <f t="shared" si="117"/>
        <v>1</v>
      </c>
      <c r="EX181" s="187"/>
      <c r="EY181" s="187">
        <v>7214628.588</v>
      </c>
      <c r="EZ181" s="251">
        <f t="shared" si="105"/>
        <v>1</v>
      </c>
      <c r="FA181" s="187"/>
      <c r="FB181" s="187">
        <v>7240154.292</v>
      </c>
      <c r="FC181" s="238">
        <f t="shared" si="125"/>
        <v>1</v>
      </c>
      <c r="FD181" s="187"/>
      <c r="FE181" s="26">
        <v>1</v>
      </c>
      <c r="FF181" s="26"/>
      <c r="FG181" s="26"/>
      <c r="FH181" s="26">
        <f t="shared" si="106"/>
        <v>1</v>
      </c>
      <c r="FI181" s="187"/>
      <c r="FJ181" s="187">
        <v>12948113.724</v>
      </c>
      <c r="FK181" s="26"/>
      <c r="FL181" s="26"/>
      <c r="FM181" s="26"/>
      <c r="FN181" s="26" t="e">
        <f t="shared" si="123"/>
        <v>#DIV/0!</v>
      </c>
      <c r="FO181" s="187"/>
      <c r="FP181" s="187"/>
      <c r="FQ181" s="26" t="e">
        <f t="shared" si="119"/>
        <v>#DIV/0!</v>
      </c>
      <c r="FR181" s="187">
        <f t="shared" si="127"/>
        <v>0</v>
      </c>
      <c r="FS181" s="187"/>
      <c r="FT181" s="238" t="e">
        <f t="shared" si="112"/>
        <v>#DIV/0!</v>
      </c>
      <c r="FU181" s="187">
        <v>0</v>
      </c>
      <c r="FV181" s="187">
        <v>0</v>
      </c>
      <c r="FW181" s="238"/>
      <c r="FX181" s="238"/>
      <c r="FY181" s="26" t="e">
        <f t="shared" si="122"/>
        <v>#DIV/0!</v>
      </c>
      <c r="FZ181" s="187"/>
      <c r="GA181" s="187">
        <v>0</v>
      </c>
      <c r="GB181" s="187"/>
      <c r="GC181" s="26"/>
      <c r="GD181" s="100"/>
      <c r="GE181" s="100"/>
      <c r="GF181" s="26"/>
      <c r="GG181" s="26"/>
      <c r="GH181" s="26"/>
      <c r="GI181" s="26"/>
      <c r="GJ181" s="26"/>
      <c r="GK181" s="26"/>
      <c r="GL181" s="26"/>
      <c r="GM181" s="100"/>
      <c r="GN181" s="100"/>
      <c r="GO181" s="26" t="e">
        <f t="shared" si="113"/>
        <v>#DIV/0!</v>
      </c>
      <c r="GP181" s="100"/>
      <c r="GQ181" s="187"/>
      <c r="GR181" s="26"/>
      <c r="GS181" s="100"/>
      <c r="GT181" s="100"/>
      <c r="GU181" s="26"/>
      <c r="GV181" s="26"/>
      <c r="GW181" s="291"/>
      <c r="GX181" s="26"/>
      <c r="GY181" s="100"/>
      <c r="GZ181" s="291"/>
      <c r="HA181" s="26"/>
      <c r="HB181" s="100"/>
      <c r="HC181" s="26"/>
      <c r="HD181" s="26"/>
      <c r="HE181" s="26"/>
      <c r="HF181" s="26"/>
      <c r="HG181" s="26"/>
      <c r="HH181" s="26"/>
      <c r="HI181" s="26"/>
      <c r="HJ181" s="26" t="e">
        <f t="shared" si="100"/>
        <v>#DIV/0!</v>
      </c>
      <c r="HK181" s="187"/>
      <c r="HL181" s="187">
        <f t="shared" si="121"/>
        <v>0</v>
      </c>
      <c r="HM181" s="26"/>
      <c r="HN181" s="187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187"/>
      <c r="IA181" s="187"/>
      <c r="IB181" s="187"/>
      <c r="IC181" s="26"/>
      <c r="ID181" s="26"/>
      <c r="IE181" s="187"/>
      <c r="IF181" s="187"/>
      <c r="IG181" s="26"/>
      <c r="IH181" s="26"/>
      <c r="IJ181" s="187"/>
      <c r="IK181" s="26"/>
    </row>
    <row r="182" spans="1:245" ht="10.5" customHeight="1" hidden="1">
      <c r="A182" s="39" t="s">
        <v>206</v>
      </c>
      <c r="B182" s="153"/>
      <c r="C182" s="153"/>
      <c r="D182" s="153"/>
      <c r="E182" s="23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56"/>
      <c r="U182" s="12"/>
      <c r="V182" s="100"/>
      <c r="W182" s="1"/>
      <c r="X182" s="12"/>
      <c r="Y182" s="12"/>
      <c r="Z182" s="12"/>
      <c r="AA182" s="12"/>
      <c r="AB182" s="100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"/>
      <c r="AV182" s="12"/>
      <c r="AW182" s="12"/>
      <c r="AX182" s="12"/>
      <c r="AY182" s="23"/>
      <c r="AZ182" s="12"/>
      <c r="BA182" s="12"/>
      <c r="BB182" s="12"/>
      <c r="BC182" s="1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23"/>
      <c r="BS182" s="12"/>
      <c r="BT182" s="1"/>
      <c r="BU182" s="1"/>
      <c r="BV182" s="1"/>
      <c r="BW182" s="1"/>
      <c r="BX182" s="1"/>
      <c r="BY182" s="1"/>
      <c r="BZ182" s="1"/>
      <c r="CA182" s="1"/>
      <c r="CB182" s="12"/>
      <c r="CC182" s="1"/>
      <c r="CD182" s="1"/>
      <c r="CE182" s="148"/>
      <c r="CF182" s="23"/>
      <c r="CG182" s="100"/>
      <c r="CH182" s="100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176"/>
      <c r="CV182" s="26"/>
      <c r="CW182" s="182"/>
      <c r="CX182" s="182"/>
      <c r="CY182" s="182"/>
      <c r="CZ182" s="187"/>
      <c r="DA182" s="187"/>
      <c r="DB182" s="187"/>
      <c r="DC182" s="8"/>
      <c r="DD182" s="100"/>
      <c r="DE182" s="100"/>
      <c r="DF182" s="182"/>
      <c r="DG182" s="182"/>
      <c r="DH182" s="182"/>
      <c r="DI182" s="182"/>
      <c r="DJ182" s="182"/>
      <c r="DK182" s="182"/>
      <c r="DL182" s="182"/>
      <c r="DM182" s="8"/>
      <c r="DN182" s="26"/>
      <c r="DO182" s="199"/>
      <c r="DP182" s="187"/>
      <c r="DQ182" s="238"/>
      <c r="DR182" s="238" t="e">
        <f t="shared" si="109"/>
        <v>#DIV/0!</v>
      </c>
      <c r="DS182" s="223"/>
      <c r="DT182" s="187"/>
      <c r="DU182" s="238" t="e">
        <f t="shared" si="110"/>
        <v>#DIV/0!</v>
      </c>
      <c r="DV182" s="229"/>
      <c r="DW182" s="187">
        <v>-1.4551915228366852E-11</v>
      </c>
      <c r="DX182" s="238">
        <v>1</v>
      </c>
      <c r="DY182" s="238"/>
      <c r="DZ182" s="238">
        <v>1</v>
      </c>
      <c r="EA182" s="238">
        <v>1</v>
      </c>
      <c r="EB182" s="238">
        <v>1</v>
      </c>
      <c r="EC182" s="238"/>
      <c r="ED182" s="187">
        <v>-1.4551915228366852E-11</v>
      </c>
      <c r="EE182" s="187">
        <v>-1.4551915228366852E-11</v>
      </c>
      <c r="EF182" s="238"/>
      <c r="EG182" s="187">
        <v>-1.4551915228366852E-11</v>
      </c>
      <c r="EH182" s="187">
        <v>157450.2</v>
      </c>
      <c r="EI182" s="187">
        <v>162046.848</v>
      </c>
      <c r="EJ182" s="238">
        <f t="shared" si="115"/>
        <v>1</v>
      </c>
      <c r="EK182" s="187">
        <v>-1.4551915228366852E-11</v>
      </c>
      <c r="EL182" s="187">
        <v>56089.476</v>
      </c>
      <c r="EM182" s="26">
        <f t="shared" si="128"/>
        <v>1.0000000000000002</v>
      </c>
      <c r="EN182" s="187">
        <v>-1.4551915228366852E-11</v>
      </c>
      <c r="EO182" s="238">
        <f t="shared" si="111"/>
        <v>1</v>
      </c>
      <c r="EP182" s="187">
        <f t="shared" si="126"/>
        <v>-7.275957614183426E-11</v>
      </c>
      <c r="EQ182" s="187">
        <v>1149719.1439999999</v>
      </c>
      <c r="ER182" s="238" t="e">
        <f t="shared" si="99"/>
        <v>#DIV/0!</v>
      </c>
      <c r="ES182" s="238">
        <f t="shared" si="99"/>
        <v>1</v>
      </c>
      <c r="ET182" s="187"/>
      <c r="EU182" s="187">
        <v>96438.336</v>
      </c>
      <c r="EV182" s="187">
        <v>161862.66</v>
      </c>
      <c r="EW182" s="238">
        <f t="shared" si="117"/>
        <v>1</v>
      </c>
      <c r="EX182" s="187"/>
      <c r="EY182" s="187">
        <v>249089.676</v>
      </c>
      <c r="EZ182" s="251">
        <f t="shared" si="105"/>
        <v>1</v>
      </c>
      <c r="FA182" s="187"/>
      <c r="FB182" s="187">
        <v>148975.848</v>
      </c>
      <c r="FC182" s="238">
        <f aca="true" t="shared" si="129" ref="FC182:FC198">(FB182-FD182)/FB182</f>
        <v>1</v>
      </c>
      <c r="FD182" s="187"/>
      <c r="FE182" s="26" t="s">
        <v>0</v>
      </c>
      <c r="FF182" s="26"/>
      <c r="FG182" s="26"/>
      <c r="FH182" s="26" t="e">
        <f t="shared" si="106"/>
        <v>#DIV/0!</v>
      </c>
      <c r="FI182" s="187"/>
      <c r="FJ182" s="187">
        <v>0</v>
      </c>
      <c r="FK182" s="26"/>
      <c r="FL182" s="26"/>
      <c r="FM182" s="26"/>
      <c r="FN182" s="26" t="e">
        <f t="shared" si="123"/>
        <v>#DIV/0!</v>
      </c>
      <c r="FO182" s="187"/>
      <c r="FP182" s="187"/>
      <c r="FQ182" s="26" t="e">
        <f t="shared" si="119"/>
        <v>#DIV/0!</v>
      </c>
      <c r="FR182" s="187">
        <f t="shared" si="127"/>
        <v>0</v>
      </c>
      <c r="FS182" s="187"/>
      <c r="FT182" s="238" t="e">
        <f t="shared" si="112"/>
        <v>#DIV/0!</v>
      </c>
      <c r="FU182" s="187">
        <v>0</v>
      </c>
      <c r="FV182" s="187">
        <v>0</v>
      </c>
      <c r="FW182" s="238"/>
      <c r="FX182" s="238"/>
      <c r="FY182" s="26" t="e">
        <f t="shared" si="122"/>
        <v>#DIV/0!</v>
      </c>
      <c r="FZ182" s="187"/>
      <c r="GA182" s="187">
        <v>0</v>
      </c>
      <c r="GB182" s="187"/>
      <c r="GC182" s="26"/>
      <c r="GD182" s="100"/>
      <c r="GE182" s="100"/>
      <c r="GF182" s="26"/>
      <c r="GG182" s="26"/>
      <c r="GH182" s="26"/>
      <c r="GI182" s="26"/>
      <c r="GJ182" s="26"/>
      <c r="GK182" s="26"/>
      <c r="GL182" s="26"/>
      <c r="GM182" s="100"/>
      <c r="GN182" s="100"/>
      <c r="GO182" s="26" t="e">
        <f t="shared" si="113"/>
        <v>#DIV/0!</v>
      </c>
      <c r="GP182" s="100"/>
      <c r="GQ182" s="187"/>
      <c r="GR182" s="26"/>
      <c r="GS182" s="100"/>
      <c r="GT182" s="100"/>
      <c r="GU182" s="26"/>
      <c r="GV182" s="26"/>
      <c r="GW182" s="291"/>
      <c r="GX182" s="26"/>
      <c r="GY182" s="100"/>
      <c r="GZ182" s="291"/>
      <c r="HA182" s="26"/>
      <c r="HB182" s="100"/>
      <c r="HC182" s="26"/>
      <c r="HD182" s="26"/>
      <c r="HE182" s="26"/>
      <c r="HF182" s="26"/>
      <c r="HG182" s="26"/>
      <c r="HH182" s="26"/>
      <c r="HI182" s="26"/>
      <c r="HJ182" s="26" t="e">
        <f t="shared" si="100"/>
        <v>#DIV/0!</v>
      </c>
      <c r="HK182" s="187"/>
      <c r="HL182" s="187">
        <f t="shared" si="121"/>
        <v>0</v>
      </c>
      <c r="HM182" s="26"/>
      <c r="HN182" s="187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187"/>
      <c r="IA182" s="187"/>
      <c r="IB182" s="187"/>
      <c r="IC182" s="26"/>
      <c r="ID182" s="26"/>
      <c r="IE182" s="187"/>
      <c r="IF182" s="187"/>
      <c r="IG182" s="26"/>
      <c r="IH182" s="26"/>
      <c r="IJ182" s="187"/>
      <c r="IK182" s="26"/>
    </row>
    <row r="183" spans="1:245" ht="16.5" customHeight="1" hidden="1">
      <c r="A183" s="39" t="s">
        <v>208</v>
      </c>
      <c r="B183" s="153"/>
      <c r="C183" s="153"/>
      <c r="D183" s="153"/>
      <c r="E183" s="23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56"/>
      <c r="U183" s="12"/>
      <c r="V183" s="100"/>
      <c r="W183" s="1"/>
      <c r="X183" s="12"/>
      <c r="Y183" s="12"/>
      <c r="Z183" s="12"/>
      <c r="AA183" s="12"/>
      <c r="AB183" s="100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"/>
      <c r="AV183" s="12"/>
      <c r="AW183" s="12"/>
      <c r="AX183" s="12"/>
      <c r="AY183" s="23"/>
      <c r="AZ183" s="12"/>
      <c r="BA183" s="12"/>
      <c r="BB183" s="12"/>
      <c r="BC183" s="1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23"/>
      <c r="BS183" s="12"/>
      <c r="BT183" s="1"/>
      <c r="BU183" s="1"/>
      <c r="BV183" s="1"/>
      <c r="BW183" s="1"/>
      <c r="BX183" s="1"/>
      <c r="BY183" s="1"/>
      <c r="BZ183" s="1"/>
      <c r="CA183" s="1"/>
      <c r="CB183" s="12"/>
      <c r="CC183" s="1"/>
      <c r="CD183" s="1"/>
      <c r="CE183" s="148"/>
      <c r="CF183" s="23"/>
      <c r="CG183" s="100"/>
      <c r="CH183" s="100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176"/>
      <c r="CV183" s="26"/>
      <c r="CW183" s="182"/>
      <c r="CX183" s="182"/>
      <c r="CY183" s="182"/>
      <c r="CZ183" s="187"/>
      <c r="DA183" s="187"/>
      <c r="DB183" s="187"/>
      <c r="DC183" s="8"/>
      <c r="DD183" s="100"/>
      <c r="DE183" s="100"/>
      <c r="DF183" s="182"/>
      <c r="DG183" s="182"/>
      <c r="DH183" s="182"/>
      <c r="DI183" s="182"/>
      <c r="DJ183" s="182"/>
      <c r="DK183" s="182"/>
      <c r="DL183" s="182"/>
      <c r="DM183" s="8"/>
      <c r="DN183" s="26"/>
      <c r="DO183" s="199"/>
      <c r="DP183" s="187"/>
      <c r="DQ183" s="238"/>
      <c r="DR183" s="238" t="e">
        <f t="shared" si="109"/>
        <v>#DIV/0!</v>
      </c>
      <c r="DS183" s="223"/>
      <c r="DT183" s="187"/>
      <c r="DU183" s="238" t="e">
        <f t="shared" si="110"/>
        <v>#DIV/0!</v>
      </c>
      <c r="DV183" s="229"/>
      <c r="DW183" s="187"/>
      <c r="DX183" s="238">
        <v>1</v>
      </c>
      <c r="DY183" s="238"/>
      <c r="DZ183" s="238"/>
      <c r="EA183" s="238"/>
      <c r="EB183" s="238"/>
      <c r="EC183" s="238"/>
      <c r="ED183" s="187"/>
      <c r="EE183" s="187"/>
      <c r="EF183" s="238"/>
      <c r="EG183" s="187"/>
      <c r="EH183" s="187">
        <v>8083366.836</v>
      </c>
      <c r="EI183" s="187">
        <v>9200251.5</v>
      </c>
      <c r="EJ183" s="238">
        <f t="shared" si="115"/>
        <v>1</v>
      </c>
      <c r="EK183" s="187"/>
      <c r="EL183" s="187">
        <v>14203817.088</v>
      </c>
      <c r="EM183" s="26">
        <f t="shared" si="128"/>
        <v>1</v>
      </c>
      <c r="EN183" s="187"/>
      <c r="EO183" s="238">
        <f t="shared" si="111"/>
        <v>1</v>
      </c>
      <c r="EP183" s="187">
        <f t="shared" si="126"/>
        <v>0</v>
      </c>
      <c r="EQ183" s="187">
        <v>67615497.204</v>
      </c>
      <c r="ER183" s="238" t="e">
        <f t="shared" si="99"/>
        <v>#DIV/0!</v>
      </c>
      <c r="ES183" s="238">
        <f t="shared" si="99"/>
        <v>1</v>
      </c>
      <c r="ET183" s="187"/>
      <c r="EU183" s="187">
        <v>11688585.047999999</v>
      </c>
      <c r="EV183" s="187">
        <v>9135437.219999999</v>
      </c>
      <c r="EW183" s="238">
        <f t="shared" si="117"/>
        <v>1</v>
      </c>
      <c r="EX183" s="260">
        <v>0</v>
      </c>
      <c r="EY183" s="187">
        <v>12925530.996</v>
      </c>
      <c r="EZ183" s="251">
        <f t="shared" si="105"/>
        <v>1</v>
      </c>
      <c r="FA183" s="260">
        <v>0</v>
      </c>
      <c r="FB183" s="187">
        <v>14373031.319999998</v>
      </c>
      <c r="FC183" s="238">
        <f t="shared" si="129"/>
        <v>1</v>
      </c>
      <c r="FD183" s="187">
        <v>0</v>
      </c>
      <c r="FE183" s="26">
        <v>1</v>
      </c>
      <c r="FF183" s="26"/>
      <c r="FG183" s="26"/>
      <c r="FH183" s="26" t="e">
        <f t="shared" si="106"/>
        <v>#DIV/0!</v>
      </c>
      <c r="FI183" s="187"/>
      <c r="FJ183" s="187">
        <v>0</v>
      </c>
      <c r="FK183" s="26"/>
      <c r="FL183" s="26"/>
      <c r="FM183" s="26"/>
      <c r="FN183" s="26" t="e">
        <f t="shared" si="123"/>
        <v>#DIV/0!</v>
      </c>
      <c r="FO183" s="187"/>
      <c r="FP183" s="187">
        <v>0</v>
      </c>
      <c r="FQ183" s="26">
        <f t="shared" si="119"/>
        <v>1</v>
      </c>
      <c r="FR183" s="187">
        <f t="shared" si="127"/>
        <v>0</v>
      </c>
      <c r="FS183" s="187">
        <v>48122584.584</v>
      </c>
      <c r="FT183" s="238" t="e">
        <f t="shared" si="112"/>
        <v>#DIV/0!</v>
      </c>
      <c r="FU183" s="187">
        <v>0</v>
      </c>
      <c r="FV183" s="187">
        <v>0</v>
      </c>
      <c r="FW183" s="238"/>
      <c r="FX183" s="238"/>
      <c r="FY183" s="26" t="e">
        <f t="shared" si="122"/>
        <v>#DIV/0!</v>
      </c>
      <c r="FZ183" s="187"/>
      <c r="GA183" s="187">
        <v>0</v>
      </c>
      <c r="GB183" s="187"/>
      <c r="GC183" s="26"/>
      <c r="GD183" s="100"/>
      <c r="GE183" s="100"/>
      <c r="GF183" s="26"/>
      <c r="GG183" s="26"/>
      <c r="GH183" s="26"/>
      <c r="GI183" s="26"/>
      <c r="GJ183" s="26"/>
      <c r="GK183" s="26"/>
      <c r="GL183" s="26"/>
      <c r="GM183" s="100"/>
      <c r="GN183" s="100"/>
      <c r="GO183" s="26" t="e">
        <f t="shared" si="113"/>
        <v>#DIV/0!</v>
      </c>
      <c r="GP183" s="100"/>
      <c r="GQ183" s="187"/>
      <c r="GR183" s="26"/>
      <c r="GS183" s="100"/>
      <c r="GT183" s="100"/>
      <c r="GU183" s="26"/>
      <c r="GV183" s="26"/>
      <c r="GW183" s="291"/>
      <c r="GX183" s="26"/>
      <c r="GY183" s="100"/>
      <c r="GZ183" s="291"/>
      <c r="HA183" s="26"/>
      <c r="HB183" s="100"/>
      <c r="HC183" s="26"/>
      <c r="HD183" s="26"/>
      <c r="HE183" s="26"/>
      <c r="HF183" s="26"/>
      <c r="HG183" s="26"/>
      <c r="HH183" s="26"/>
      <c r="HI183" s="26"/>
      <c r="HJ183" s="26" t="e">
        <f t="shared" si="100"/>
        <v>#DIV/0!</v>
      </c>
      <c r="HK183" s="187"/>
      <c r="HL183" s="187">
        <f t="shared" si="121"/>
        <v>0</v>
      </c>
      <c r="HM183" s="26"/>
      <c r="HN183" s="187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187"/>
      <c r="IA183" s="187"/>
      <c r="IB183" s="187"/>
      <c r="IC183" s="26"/>
      <c r="ID183" s="26"/>
      <c r="IE183" s="187"/>
      <c r="IF183" s="187"/>
      <c r="IG183" s="26"/>
      <c r="IH183" s="26"/>
      <c r="IJ183" s="187"/>
      <c r="IK183" s="26"/>
    </row>
    <row r="184" spans="1:245" ht="10.5" customHeight="1" hidden="1">
      <c r="A184" s="39" t="s">
        <v>209</v>
      </c>
      <c r="B184" s="153"/>
      <c r="C184" s="153"/>
      <c r="D184" s="153"/>
      <c r="E184" s="23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56"/>
      <c r="U184" s="12"/>
      <c r="V184" s="100"/>
      <c r="W184" s="1"/>
      <c r="X184" s="12"/>
      <c r="Y184" s="12"/>
      <c r="Z184" s="12"/>
      <c r="AA184" s="12"/>
      <c r="AB184" s="100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"/>
      <c r="AV184" s="12"/>
      <c r="AW184" s="12"/>
      <c r="AX184" s="12"/>
      <c r="AY184" s="23"/>
      <c r="AZ184" s="12"/>
      <c r="BA184" s="12"/>
      <c r="BB184" s="12"/>
      <c r="BC184" s="1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23"/>
      <c r="BS184" s="12"/>
      <c r="BT184" s="1"/>
      <c r="BU184" s="1"/>
      <c r="BV184" s="1"/>
      <c r="BW184" s="1"/>
      <c r="BX184" s="1"/>
      <c r="BY184" s="1"/>
      <c r="BZ184" s="1"/>
      <c r="CA184" s="1"/>
      <c r="CB184" s="12"/>
      <c r="CC184" s="1"/>
      <c r="CD184" s="1"/>
      <c r="CE184" s="148"/>
      <c r="CF184" s="23"/>
      <c r="CG184" s="100"/>
      <c r="CH184" s="100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176"/>
      <c r="CV184" s="26"/>
      <c r="CW184" s="182"/>
      <c r="CX184" s="182"/>
      <c r="CY184" s="182"/>
      <c r="CZ184" s="187"/>
      <c r="DA184" s="187"/>
      <c r="DB184" s="187"/>
      <c r="DC184" s="8"/>
      <c r="DD184" s="100"/>
      <c r="DE184" s="100"/>
      <c r="DF184" s="182"/>
      <c r="DG184" s="182"/>
      <c r="DH184" s="182"/>
      <c r="DI184" s="182"/>
      <c r="DJ184" s="182"/>
      <c r="DK184" s="182"/>
      <c r="DL184" s="182"/>
      <c r="DM184" s="8"/>
      <c r="DN184" s="26"/>
      <c r="DO184" s="199"/>
      <c r="DP184" s="187"/>
      <c r="DQ184" s="238"/>
      <c r="DR184" s="238" t="e">
        <f t="shared" si="109"/>
        <v>#DIV/0!</v>
      </c>
      <c r="DS184" s="223"/>
      <c r="DT184" s="187"/>
      <c r="DU184" s="238" t="e">
        <f t="shared" si="110"/>
        <v>#DIV/0!</v>
      </c>
      <c r="DV184" s="229"/>
      <c r="DW184" s="187"/>
      <c r="DX184" s="238"/>
      <c r="DY184" s="238"/>
      <c r="DZ184" s="238"/>
      <c r="EA184" s="238"/>
      <c r="EB184" s="238"/>
      <c r="EC184" s="238"/>
      <c r="ED184" s="187"/>
      <c r="EE184" s="187"/>
      <c r="EF184" s="238"/>
      <c r="EG184" s="187"/>
      <c r="EH184" s="187">
        <v>1405372.7759999998</v>
      </c>
      <c r="EI184" s="187">
        <v>1370741.6879999998</v>
      </c>
      <c r="EJ184" s="238">
        <f t="shared" si="115"/>
        <v>1</v>
      </c>
      <c r="EK184" s="187"/>
      <c r="EL184" s="187">
        <v>1361837.8320000002</v>
      </c>
      <c r="EM184" s="26">
        <f t="shared" si="128"/>
        <v>1</v>
      </c>
      <c r="EN184" s="187"/>
      <c r="EO184" s="238">
        <f t="shared" si="111"/>
        <v>1</v>
      </c>
      <c r="EP184" s="187">
        <f t="shared" si="126"/>
        <v>0</v>
      </c>
      <c r="EQ184" s="187">
        <v>9074521.56</v>
      </c>
      <c r="ER184" s="238" t="e">
        <f t="shared" si="99"/>
        <v>#DIV/0!</v>
      </c>
      <c r="ES184" s="238">
        <f t="shared" si="99"/>
        <v>1</v>
      </c>
      <c r="ET184" s="187"/>
      <c r="EU184" s="187">
        <v>1316011.44</v>
      </c>
      <c r="EV184" s="187">
        <v>962186.8439999999</v>
      </c>
      <c r="EW184" s="238">
        <f t="shared" si="117"/>
        <v>1</v>
      </c>
      <c r="EX184" s="187"/>
      <c r="EY184" s="187">
        <v>3684204.24</v>
      </c>
      <c r="EZ184" s="251">
        <f t="shared" si="105"/>
        <v>1</v>
      </c>
      <c r="FA184" s="187"/>
      <c r="FB184" s="187">
        <v>2201148.54</v>
      </c>
      <c r="FC184" s="238">
        <f t="shared" si="129"/>
        <v>1</v>
      </c>
      <c r="FD184" s="187"/>
      <c r="FE184" s="26">
        <v>1</v>
      </c>
      <c r="FF184" s="26"/>
      <c r="FG184" s="26"/>
      <c r="FH184" s="26">
        <f t="shared" si="106"/>
        <v>1</v>
      </c>
      <c r="FI184" s="187"/>
      <c r="FJ184" s="187">
        <v>1521346.248</v>
      </c>
      <c r="FK184" s="26"/>
      <c r="FL184" s="26"/>
      <c r="FM184" s="26"/>
      <c r="FN184" s="26" t="e">
        <f t="shared" si="123"/>
        <v>#DIV/0!</v>
      </c>
      <c r="FO184" s="187"/>
      <c r="FP184" s="187"/>
      <c r="FQ184" s="26" t="e">
        <f t="shared" si="119"/>
        <v>#DIV/0!</v>
      </c>
      <c r="FR184" s="187">
        <f aca="true" t="shared" si="130" ref="FR184:FR202">SUM(FO184,FI184,FD184,FA184,EX184,ET184)</f>
        <v>0</v>
      </c>
      <c r="FS184" s="187"/>
      <c r="FT184" s="238" t="e">
        <f t="shared" si="112"/>
        <v>#DIV/0!</v>
      </c>
      <c r="FU184" s="187">
        <v>0</v>
      </c>
      <c r="FV184" s="187">
        <v>0</v>
      </c>
      <c r="FW184" s="238"/>
      <c r="FX184" s="238"/>
      <c r="FY184" s="26" t="e">
        <f t="shared" si="122"/>
        <v>#DIV/0!</v>
      </c>
      <c r="FZ184" s="187"/>
      <c r="GA184" s="187">
        <v>0</v>
      </c>
      <c r="GB184" s="187"/>
      <c r="GC184" s="26"/>
      <c r="GD184" s="100"/>
      <c r="GE184" s="100"/>
      <c r="GF184" s="26"/>
      <c r="GG184" s="26"/>
      <c r="GH184" s="26"/>
      <c r="GI184" s="26"/>
      <c r="GJ184" s="26"/>
      <c r="GK184" s="26"/>
      <c r="GL184" s="26"/>
      <c r="GM184" s="100"/>
      <c r="GN184" s="100"/>
      <c r="GO184" s="26" t="e">
        <f t="shared" si="113"/>
        <v>#DIV/0!</v>
      </c>
      <c r="GP184" s="100"/>
      <c r="GQ184" s="187"/>
      <c r="GR184" s="26"/>
      <c r="GS184" s="100"/>
      <c r="GT184" s="100"/>
      <c r="GU184" s="26"/>
      <c r="GV184" s="26"/>
      <c r="GW184" s="291"/>
      <c r="GX184" s="26"/>
      <c r="GY184" s="100"/>
      <c r="GZ184" s="291"/>
      <c r="HA184" s="26"/>
      <c r="HB184" s="100"/>
      <c r="HC184" s="26"/>
      <c r="HD184" s="26"/>
      <c r="HE184" s="26"/>
      <c r="HF184" s="26"/>
      <c r="HG184" s="26"/>
      <c r="HH184" s="26"/>
      <c r="HI184" s="26"/>
      <c r="HJ184" s="26" t="e">
        <f t="shared" si="100"/>
        <v>#DIV/0!</v>
      </c>
      <c r="HK184" s="187"/>
      <c r="HL184" s="187">
        <f t="shared" si="121"/>
        <v>0</v>
      </c>
      <c r="HM184" s="26"/>
      <c r="HN184" s="187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187"/>
      <c r="IA184" s="187"/>
      <c r="IB184" s="187"/>
      <c r="IC184" s="26"/>
      <c r="ID184" s="26"/>
      <c r="IE184" s="187"/>
      <c r="IF184" s="187"/>
      <c r="IG184" s="26"/>
      <c r="IH184" s="26"/>
      <c r="IJ184" s="187"/>
      <c r="IK184" s="26"/>
    </row>
    <row r="185" spans="1:245" ht="10.5" customHeight="1" hidden="1">
      <c r="A185" s="39" t="s">
        <v>210</v>
      </c>
      <c r="B185" s="153"/>
      <c r="C185" s="153"/>
      <c r="D185" s="153"/>
      <c r="E185" s="23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56"/>
      <c r="U185" s="12"/>
      <c r="V185" s="100"/>
      <c r="W185" s="1"/>
      <c r="X185" s="12"/>
      <c r="Y185" s="12"/>
      <c r="Z185" s="12"/>
      <c r="AA185" s="12"/>
      <c r="AB185" s="100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"/>
      <c r="AV185" s="12"/>
      <c r="AW185" s="12"/>
      <c r="AX185" s="12"/>
      <c r="AY185" s="23"/>
      <c r="AZ185" s="12"/>
      <c r="BA185" s="12"/>
      <c r="BB185" s="12"/>
      <c r="BC185" s="1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23"/>
      <c r="BS185" s="12"/>
      <c r="BT185" s="1"/>
      <c r="BU185" s="1"/>
      <c r="BV185" s="1"/>
      <c r="BW185" s="1"/>
      <c r="BX185" s="1"/>
      <c r="BY185" s="1"/>
      <c r="BZ185" s="1"/>
      <c r="CA185" s="1"/>
      <c r="CB185" s="12"/>
      <c r="CC185" s="1"/>
      <c r="CD185" s="1"/>
      <c r="CE185" s="148"/>
      <c r="CF185" s="23"/>
      <c r="CG185" s="100"/>
      <c r="CH185" s="100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176"/>
      <c r="CV185" s="26"/>
      <c r="CW185" s="182"/>
      <c r="CX185" s="182"/>
      <c r="CY185" s="182"/>
      <c r="CZ185" s="187"/>
      <c r="DA185" s="187"/>
      <c r="DB185" s="187"/>
      <c r="DC185" s="8"/>
      <c r="DD185" s="100"/>
      <c r="DE185" s="100"/>
      <c r="DF185" s="182"/>
      <c r="DG185" s="182"/>
      <c r="DH185" s="182"/>
      <c r="DI185" s="182"/>
      <c r="DJ185" s="182"/>
      <c r="DK185" s="182"/>
      <c r="DL185" s="182"/>
      <c r="DM185" s="8"/>
      <c r="DN185" s="26"/>
      <c r="DO185" s="199"/>
      <c r="DP185" s="187"/>
      <c r="DQ185" s="238"/>
      <c r="DR185" s="238"/>
      <c r="DS185" s="223"/>
      <c r="DT185" s="187"/>
      <c r="DU185" s="238"/>
      <c r="DV185" s="229"/>
      <c r="DW185" s="187"/>
      <c r="DX185" s="238"/>
      <c r="DY185" s="238"/>
      <c r="DZ185" s="238"/>
      <c r="EA185" s="238"/>
      <c r="EB185" s="238"/>
      <c r="EC185" s="238"/>
      <c r="ED185" s="187"/>
      <c r="EE185" s="187"/>
      <c r="EF185" s="238"/>
      <c r="EG185" s="187"/>
      <c r="EH185" s="187">
        <v>4895358.912</v>
      </c>
      <c r="EI185" s="187">
        <v>1594725.48</v>
      </c>
      <c r="EJ185" s="238">
        <f t="shared" si="115"/>
        <v>1</v>
      </c>
      <c r="EK185" s="187"/>
      <c r="EL185" s="187">
        <v>1101884.856</v>
      </c>
      <c r="EM185" s="26">
        <f t="shared" si="128"/>
        <v>1</v>
      </c>
      <c r="EN185" s="187"/>
      <c r="EO185" s="238">
        <f t="shared" si="111"/>
        <v>1</v>
      </c>
      <c r="EP185" s="187">
        <f t="shared" si="126"/>
        <v>0</v>
      </c>
      <c r="EQ185" s="187">
        <v>29113291.415999994</v>
      </c>
      <c r="ER185" s="238" t="e">
        <f t="shared" si="99"/>
        <v>#DIV/0!</v>
      </c>
      <c r="ES185" s="238">
        <f t="shared" si="99"/>
        <v>1</v>
      </c>
      <c r="ET185" s="187"/>
      <c r="EU185" s="187">
        <v>1149893.136</v>
      </c>
      <c r="EV185" s="187">
        <v>2777196.792</v>
      </c>
      <c r="EW185" s="238">
        <f t="shared" si="117"/>
        <v>1</v>
      </c>
      <c r="EX185" s="187"/>
      <c r="EY185" s="187">
        <v>7097040.504</v>
      </c>
      <c r="EZ185" s="251">
        <f t="shared" si="105"/>
        <v>1</v>
      </c>
      <c r="FA185" s="187"/>
      <c r="FB185" s="187">
        <v>11276900.7</v>
      </c>
      <c r="FC185" s="238">
        <f t="shared" si="129"/>
        <v>1</v>
      </c>
      <c r="FD185" s="187"/>
      <c r="FE185" s="26">
        <v>1</v>
      </c>
      <c r="FF185" s="26"/>
      <c r="FG185" s="26"/>
      <c r="FH185" s="26">
        <f t="shared" si="106"/>
        <v>1</v>
      </c>
      <c r="FI185" s="187"/>
      <c r="FJ185" s="187">
        <v>12485796.035999998</v>
      </c>
      <c r="FK185" s="26"/>
      <c r="FL185" s="26"/>
      <c r="FM185" s="26"/>
      <c r="FN185" s="26" t="e">
        <f t="shared" si="123"/>
        <v>#DIV/0!</v>
      </c>
      <c r="FO185" s="187"/>
      <c r="FP185" s="187"/>
      <c r="FQ185" s="26" t="e">
        <f t="shared" si="119"/>
        <v>#DIV/0!</v>
      </c>
      <c r="FR185" s="187">
        <f t="shared" si="130"/>
        <v>0</v>
      </c>
      <c r="FS185" s="187"/>
      <c r="FT185" s="238" t="e">
        <f t="shared" si="112"/>
        <v>#DIV/0!</v>
      </c>
      <c r="FU185" s="187">
        <v>0</v>
      </c>
      <c r="FV185" s="187">
        <v>0</v>
      </c>
      <c r="FW185" s="238"/>
      <c r="FX185" s="238"/>
      <c r="FY185" s="26" t="e">
        <f t="shared" si="122"/>
        <v>#DIV/0!</v>
      </c>
      <c r="FZ185" s="187"/>
      <c r="GA185" s="187">
        <v>0</v>
      </c>
      <c r="GB185" s="187"/>
      <c r="GC185" s="26"/>
      <c r="GD185" s="100"/>
      <c r="GE185" s="100"/>
      <c r="GF185" s="26"/>
      <c r="GG185" s="26"/>
      <c r="GH185" s="26"/>
      <c r="GI185" s="26"/>
      <c r="GJ185" s="26"/>
      <c r="GK185" s="26"/>
      <c r="GL185" s="26"/>
      <c r="GM185" s="100"/>
      <c r="GN185" s="100"/>
      <c r="GO185" s="26" t="e">
        <f t="shared" si="113"/>
        <v>#DIV/0!</v>
      </c>
      <c r="GP185" s="100"/>
      <c r="GQ185" s="187"/>
      <c r="GR185" s="26"/>
      <c r="GS185" s="100"/>
      <c r="GT185" s="100"/>
      <c r="GU185" s="26"/>
      <c r="GV185" s="26"/>
      <c r="GW185" s="291"/>
      <c r="GX185" s="26"/>
      <c r="GY185" s="100"/>
      <c r="GZ185" s="291"/>
      <c r="HA185" s="26"/>
      <c r="HB185" s="100"/>
      <c r="HC185" s="26"/>
      <c r="HD185" s="26"/>
      <c r="HE185" s="26"/>
      <c r="HF185" s="26"/>
      <c r="HG185" s="26"/>
      <c r="HH185" s="26"/>
      <c r="HI185" s="26"/>
      <c r="HJ185" s="26" t="e">
        <f t="shared" si="100"/>
        <v>#DIV/0!</v>
      </c>
      <c r="HK185" s="187"/>
      <c r="HL185" s="187">
        <f t="shared" si="121"/>
        <v>0</v>
      </c>
      <c r="HM185" s="26"/>
      <c r="HN185" s="187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187"/>
      <c r="IA185" s="187"/>
      <c r="IB185" s="187"/>
      <c r="IC185" s="26"/>
      <c r="ID185" s="26"/>
      <c r="IE185" s="187"/>
      <c r="IF185" s="187"/>
      <c r="IG185" s="26"/>
      <c r="IH185" s="26"/>
      <c r="IJ185" s="187"/>
      <c r="IK185" s="26"/>
    </row>
    <row r="186" spans="1:245" ht="10.5" customHeight="1" hidden="1">
      <c r="A186" s="39" t="s">
        <v>211</v>
      </c>
      <c r="B186" s="153"/>
      <c r="C186" s="153"/>
      <c r="D186" s="153"/>
      <c r="E186" s="23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56"/>
      <c r="U186" s="12"/>
      <c r="V186" s="100"/>
      <c r="W186" s="1"/>
      <c r="X186" s="12"/>
      <c r="Y186" s="12"/>
      <c r="Z186" s="12"/>
      <c r="AA186" s="12"/>
      <c r="AB186" s="100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"/>
      <c r="AV186" s="12"/>
      <c r="AW186" s="12"/>
      <c r="AX186" s="12"/>
      <c r="AY186" s="23"/>
      <c r="AZ186" s="12"/>
      <c r="BA186" s="12"/>
      <c r="BB186" s="12"/>
      <c r="BC186" s="1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23"/>
      <c r="BS186" s="12"/>
      <c r="BT186" s="1"/>
      <c r="BU186" s="1"/>
      <c r="BV186" s="1"/>
      <c r="BW186" s="1"/>
      <c r="BX186" s="1"/>
      <c r="BY186" s="1"/>
      <c r="BZ186" s="1"/>
      <c r="CA186" s="1"/>
      <c r="CB186" s="12"/>
      <c r="CC186" s="1"/>
      <c r="CD186" s="1"/>
      <c r="CE186" s="148"/>
      <c r="CF186" s="23"/>
      <c r="CG186" s="100"/>
      <c r="CH186" s="100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176"/>
      <c r="CV186" s="26"/>
      <c r="CW186" s="182"/>
      <c r="CX186" s="182"/>
      <c r="CY186" s="182"/>
      <c r="CZ186" s="187"/>
      <c r="DA186" s="187"/>
      <c r="DB186" s="187"/>
      <c r="DC186" s="8"/>
      <c r="DD186" s="100"/>
      <c r="DE186" s="100"/>
      <c r="DF186" s="182"/>
      <c r="DG186" s="182"/>
      <c r="DH186" s="182"/>
      <c r="DI186" s="182"/>
      <c r="DJ186" s="182"/>
      <c r="DK186" s="182"/>
      <c r="DL186" s="182"/>
      <c r="DM186" s="8"/>
      <c r="DN186" s="26"/>
      <c r="DO186" s="199"/>
      <c r="DP186" s="187"/>
      <c r="DQ186" s="238"/>
      <c r="DR186" s="238"/>
      <c r="DS186" s="223"/>
      <c r="DT186" s="187"/>
      <c r="DU186" s="238"/>
      <c r="DV186" s="229"/>
      <c r="DW186" s="187"/>
      <c r="DX186" s="238"/>
      <c r="DY186" s="238"/>
      <c r="DZ186" s="238"/>
      <c r="EA186" s="238"/>
      <c r="EB186" s="238"/>
      <c r="EC186" s="238"/>
      <c r="ED186" s="187"/>
      <c r="EE186" s="187"/>
      <c r="EF186" s="238"/>
      <c r="EG186" s="187"/>
      <c r="EH186" s="187">
        <v>9939.12</v>
      </c>
      <c r="EI186" s="187">
        <v>2830.08</v>
      </c>
      <c r="EJ186" s="238">
        <f t="shared" si="115"/>
        <v>1</v>
      </c>
      <c r="EK186" s="187"/>
      <c r="EL186" s="187">
        <v>1475.9759999999999</v>
      </c>
      <c r="EM186" s="26">
        <f t="shared" si="128"/>
        <v>1</v>
      </c>
      <c r="EN186" s="187"/>
      <c r="EO186" s="238">
        <f t="shared" si="111"/>
        <v>1</v>
      </c>
      <c r="EP186" s="187">
        <f t="shared" si="126"/>
        <v>0</v>
      </c>
      <c r="EQ186" s="187">
        <v>14245.176</v>
      </c>
      <c r="ER186" s="238" t="e">
        <f aca="true" t="shared" si="131" ref="ER186:ES192">(ET186-ES186)/ET186</f>
        <v>#DIV/0!</v>
      </c>
      <c r="ES186" s="238">
        <f t="shared" si="131"/>
        <v>1</v>
      </c>
      <c r="ET186" s="187"/>
      <c r="EU186" s="187">
        <v>352.068</v>
      </c>
      <c r="EV186" s="187">
        <v>5493.06</v>
      </c>
      <c r="EW186" s="238">
        <f t="shared" si="117"/>
        <v>1</v>
      </c>
      <c r="EX186" s="187"/>
      <c r="EY186" s="187">
        <v>12603.012</v>
      </c>
      <c r="EZ186" s="251">
        <f t="shared" si="105"/>
        <v>1</v>
      </c>
      <c r="FA186" s="187"/>
      <c r="FB186" s="187">
        <v>23321.82</v>
      </c>
      <c r="FC186" s="238">
        <f t="shared" si="129"/>
        <v>1</v>
      </c>
      <c r="FD186" s="187"/>
      <c r="FE186" s="26">
        <v>1</v>
      </c>
      <c r="FF186" s="26"/>
      <c r="FG186" s="26"/>
      <c r="FH186" s="26">
        <f t="shared" si="106"/>
        <v>1</v>
      </c>
      <c r="FI186" s="187"/>
      <c r="FJ186" s="187">
        <v>23493.035999999996</v>
      </c>
      <c r="FK186" s="26"/>
      <c r="FL186" s="26"/>
      <c r="FM186" s="26"/>
      <c r="FN186" s="26" t="e">
        <f t="shared" si="123"/>
        <v>#DIV/0!</v>
      </c>
      <c r="FO186" s="187"/>
      <c r="FP186" s="187"/>
      <c r="FQ186" s="26" t="e">
        <f t="shared" si="119"/>
        <v>#DIV/0!</v>
      </c>
      <c r="FR186" s="187">
        <f t="shared" si="130"/>
        <v>0</v>
      </c>
      <c r="FS186" s="187"/>
      <c r="FT186" s="238" t="e">
        <f t="shared" si="112"/>
        <v>#DIV/0!</v>
      </c>
      <c r="FU186" s="187">
        <v>0</v>
      </c>
      <c r="FV186" s="187">
        <v>0</v>
      </c>
      <c r="FW186" s="238"/>
      <c r="FX186" s="238"/>
      <c r="FY186" s="26" t="e">
        <f t="shared" si="122"/>
        <v>#DIV/0!</v>
      </c>
      <c r="FZ186" s="187"/>
      <c r="GA186" s="187">
        <v>0</v>
      </c>
      <c r="GB186" s="187"/>
      <c r="GC186" s="26"/>
      <c r="GD186" s="100"/>
      <c r="GE186" s="100"/>
      <c r="GF186" s="26"/>
      <c r="GG186" s="26"/>
      <c r="GH186" s="26"/>
      <c r="GI186" s="26"/>
      <c r="GJ186" s="26"/>
      <c r="GK186" s="26"/>
      <c r="GL186" s="26"/>
      <c r="GM186" s="100"/>
      <c r="GN186" s="100"/>
      <c r="GO186" s="26" t="e">
        <f t="shared" si="113"/>
        <v>#DIV/0!</v>
      </c>
      <c r="GP186" s="100"/>
      <c r="GQ186" s="187"/>
      <c r="GR186" s="26"/>
      <c r="GS186" s="100"/>
      <c r="GT186" s="100"/>
      <c r="GU186" s="26"/>
      <c r="GV186" s="26"/>
      <c r="GW186" s="291"/>
      <c r="GX186" s="26"/>
      <c r="GY186" s="100"/>
      <c r="GZ186" s="291"/>
      <c r="HA186" s="26"/>
      <c r="HB186" s="100"/>
      <c r="HC186" s="26"/>
      <c r="HD186" s="26"/>
      <c r="HE186" s="26"/>
      <c r="HF186" s="26"/>
      <c r="HG186" s="26"/>
      <c r="HH186" s="26"/>
      <c r="HI186" s="26"/>
      <c r="HJ186" s="26" t="e">
        <f t="shared" si="100"/>
        <v>#DIV/0!</v>
      </c>
      <c r="HK186" s="187"/>
      <c r="HL186" s="187">
        <f t="shared" si="121"/>
        <v>0</v>
      </c>
      <c r="HM186" s="26"/>
      <c r="HN186" s="187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187"/>
      <c r="IA186" s="187"/>
      <c r="IB186" s="187"/>
      <c r="IC186" s="26"/>
      <c r="ID186" s="26"/>
      <c r="IE186" s="187"/>
      <c r="IF186" s="187"/>
      <c r="IG186" s="26"/>
      <c r="IH186" s="26"/>
      <c r="IJ186" s="187"/>
      <c r="IK186" s="26"/>
    </row>
    <row r="187" spans="1:245" ht="10.5" customHeight="1" hidden="1">
      <c r="A187" s="39" t="s">
        <v>212</v>
      </c>
      <c r="B187" s="153"/>
      <c r="C187" s="153"/>
      <c r="D187" s="153"/>
      <c r="E187" s="23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56"/>
      <c r="U187" s="12"/>
      <c r="V187" s="100"/>
      <c r="W187" s="1"/>
      <c r="X187" s="12"/>
      <c r="Y187" s="12"/>
      <c r="Z187" s="12"/>
      <c r="AA187" s="12"/>
      <c r="AB187" s="100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"/>
      <c r="AV187" s="12"/>
      <c r="AW187" s="12"/>
      <c r="AX187" s="12"/>
      <c r="AY187" s="23"/>
      <c r="AZ187" s="12"/>
      <c r="BA187" s="12"/>
      <c r="BB187" s="12"/>
      <c r="BC187" s="1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23"/>
      <c r="BS187" s="12"/>
      <c r="BT187" s="1"/>
      <c r="BU187" s="1"/>
      <c r="BV187" s="1"/>
      <c r="BW187" s="1"/>
      <c r="BX187" s="1"/>
      <c r="BY187" s="1"/>
      <c r="BZ187" s="1"/>
      <c r="CA187" s="1"/>
      <c r="CB187" s="12"/>
      <c r="CC187" s="1"/>
      <c r="CD187" s="1"/>
      <c r="CE187" s="148"/>
      <c r="CF187" s="23"/>
      <c r="CG187" s="100"/>
      <c r="CH187" s="100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176"/>
      <c r="CV187" s="26"/>
      <c r="CW187" s="182"/>
      <c r="CX187" s="182"/>
      <c r="CY187" s="182"/>
      <c r="CZ187" s="187"/>
      <c r="DA187" s="187"/>
      <c r="DB187" s="187"/>
      <c r="DC187" s="8"/>
      <c r="DD187" s="100"/>
      <c r="DE187" s="100"/>
      <c r="DF187" s="182"/>
      <c r="DG187" s="182"/>
      <c r="DH187" s="182"/>
      <c r="DI187" s="182"/>
      <c r="DJ187" s="182"/>
      <c r="DK187" s="182"/>
      <c r="DL187" s="182"/>
      <c r="DM187" s="8"/>
      <c r="DN187" s="26"/>
      <c r="DO187" s="199"/>
      <c r="DP187" s="187"/>
      <c r="DQ187" s="238"/>
      <c r="DR187" s="238"/>
      <c r="DS187" s="223"/>
      <c r="DT187" s="187"/>
      <c r="DU187" s="238"/>
      <c r="DV187" s="229"/>
      <c r="DW187" s="187"/>
      <c r="DX187" s="238"/>
      <c r="DY187" s="238"/>
      <c r="DZ187" s="238"/>
      <c r="EA187" s="238"/>
      <c r="EB187" s="238"/>
      <c r="EC187" s="238"/>
      <c r="ED187" s="187"/>
      <c r="EE187" s="187"/>
      <c r="EF187" s="238"/>
      <c r="EG187" s="187"/>
      <c r="EH187" s="187">
        <v>430255.656</v>
      </c>
      <c r="EI187" s="187">
        <v>133918.512</v>
      </c>
      <c r="EJ187" s="238">
        <f t="shared" si="115"/>
        <v>1</v>
      </c>
      <c r="EK187" s="187"/>
      <c r="EL187" s="187">
        <v>140784.156</v>
      </c>
      <c r="EM187" s="26">
        <f t="shared" si="128"/>
        <v>1</v>
      </c>
      <c r="EN187" s="187"/>
      <c r="EO187" s="238">
        <f t="shared" si="111"/>
        <v>1</v>
      </c>
      <c r="EP187" s="187">
        <f t="shared" si="126"/>
        <v>0</v>
      </c>
      <c r="EQ187" s="187">
        <v>2344510.596</v>
      </c>
      <c r="ER187" s="238" t="e">
        <f t="shared" si="131"/>
        <v>#DIV/0!</v>
      </c>
      <c r="ES187" s="238">
        <f t="shared" si="131"/>
        <v>1</v>
      </c>
      <c r="ET187" s="187"/>
      <c r="EU187" s="187">
        <v>110638.08</v>
      </c>
      <c r="EV187" s="187">
        <v>223194.48</v>
      </c>
      <c r="EW187" s="238">
        <f t="shared" si="117"/>
        <v>1</v>
      </c>
      <c r="EX187" s="187"/>
      <c r="EY187" s="187">
        <v>485184.312</v>
      </c>
      <c r="EZ187" s="251">
        <f t="shared" si="105"/>
        <v>1</v>
      </c>
      <c r="FA187" s="187"/>
      <c r="FB187" s="187">
        <v>1576878.72</v>
      </c>
      <c r="FC187" s="238">
        <f t="shared" si="129"/>
        <v>1</v>
      </c>
      <c r="FD187" s="187"/>
      <c r="FE187" s="26">
        <v>1</v>
      </c>
      <c r="FF187" s="26"/>
      <c r="FG187" s="26"/>
      <c r="FH187" s="26">
        <f t="shared" si="106"/>
        <v>1</v>
      </c>
      <c r="FI187" s="187"/>
      <c r="FJ187" s="187">
        <v>1782800.58</v>
      </c>
      <c r="FK187" s="26"/>
      <c r="FL187" s="26"/>
      <c r="FM187" s="26"/>
      <c r="FN187" s="26" t="e">
        <f t="shared" si="123"/>
        <v>#DIV/0!</v>
      </c>
      <c r="FO187" s="187"/>
      <c r="FP187" s="187"/>
      <c r="FQ187" s="26" t="e">
        <f t="shared" si="119"/>
        <v>#DIV/0!</v>
      </c>
      <c r="FR187" s="187">
        <f t="shared" si="130"/>
        <v>0</v>
      </c>
      <c r="FS187" s="187"/>
      <c r="FT187" s="238" t="e">
        <f t="shared" si="112"/>
        <v>#DIV/0!</v>
      </c>
      <c r="FU187" s="187">
        <v>0</v>
      </c>
      <c r="FV187" s="187">
        <v>0</v>
      </c>
      <c r="FW187" s="238"/>
      <c r="FX187" s="238"/>
      <c r="FY187" s="26" t="e">
        <f t="shared" si="122"/>
        <v>#DIV/0!</v>
      </c>
      <c r="FZ187" s="187"/>
      <c r="GA187" s="187">
        <v>0</v>
      </c>
      <c r="GB187" s="187"/>
      <c r="GC187" s="26"/>
      <c r="GD187" s="100"/>
      <c r="GE187" s="100"/>
      <c r="GF187" s="26"/>
      <c r="GG187" s="26"/>
      <c r="GH187" s="26"/>
      <c r="GI187" s="26"/>
      <c r="GJ187" s="26"/>
      <c r="GK187" s="26"/>
      <c r="GL187" s="26"/>
      <c r="GM187" s="100"/>
      <c r="GN187" s="100"/>
      <c r="GO187" s="26" t="e">
        <f t="shared" si="113"/>
        <v>#DIV/0!</v>
      </c>
      <c r="GP187" s="100"/>
      <c r="GQ187" s="187"/>
      <c r="GR187" s="26"/>
      <c r="GS187" s="100"/>
      <c r="GT187" s="100"/>
      <c r="GU187" s="26"/>
      <c r="GV187" s="26"/>
      <c r="GW187" s="291"/>
      <c r="GX187" s="26"/>
      <c r="GY187" s="100"/>
      <c r="GZ187" s="291"/>
      <c r="HA187" s="26"/>
      <c r="HB187" s="100"/>
      <c r="HC187" s="26"/>
      <c r="HD187" s="26"/>
      <c r="HE187" s="26"/>
      <c r="HF187" s="26"/>
      <c r="HG187" s="26"/>
      <c r="HH187" s="26"/>
      <c r="HI187" s="26"/>
      <c r="HJ187" s="26" t="e">
        <f t="shared" si="100"/>
        <v>#DIV/0!</v>
      </c>
      <c r="HK187" s="187"/>
      <c r="HL187" s="187">
        <f t="shared" si="121"/>
        <v>0</v>
      </c>
      <c r="HM187" s="26"/>
      <c r="HN187" s="187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187"/>
      <c r="IA187" s="187"/>
      <c r="IB187" s="187"/>
      <c r="IC187" s="26"/>
      <c r="ID187" s="26"/>
      <c r="IE187" s="187"/>
      <c r="IF187" s="187"/>
      <c r="IG187" s="26"/>
      <c r="IH187" s="26"/>
      <c r="IJ187" s="187"/>
      <c r="IK187" s="26"/>
    </row>
    <row r="188" spans="1:245" ht="10.5" customHeight="1" hidden="1">
      <c r="A188" s="39" t="s">
        <v>213</v>
      </c>
      <c r="B188" s="153"/>
      <c r="C188" s="153"/>
      <c r="D188" s="153"/>
      <c r="E188" s="23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56"/>
      <c r="U188" s="12"/>
      <c r="V188" s="100"/>
      <c r="W188" s="1"/>
      <c r="X188" s="12"/>
      <c r="Y188" s="12"/>
      <c r="Z188" s="12"/>
      <c r="AA188" s="12"/>
      <c r="AB188" s="100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"/>
      <c r="AV188" s="12"/>
      <c r="AW188" s="12"/>
      <c r="AX188" s="12"/>
      <c r="AY188" s="23"/>
      <c r="AZ188" s="12"/>
      <c r="BA188" s="12"/>
      <c r="BB188" s="12"/>
      <c r="BC188" s="1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23"/>
      <c r="BS188" s="12"/>
      <c r="BT188" s="1"/>
      <c r="BU188" s="1"/>
      <c r="BV188" s="1"/>
      <c r="BW188" s="1"/>
      <c r="BX188" s="1"/>
      <c r="BY188" s="1"/>
      <c r="BZ188" s="1"/>
      <c r="CA188" s="1"/>
      <c r="CB188" s="12"/>
      <c r="CC188" s="1"/>
      <c r="CD188" s="1"/>
      <c r="CE188" s="148"/>
      <c r="CF188" s="23"/>
      <c r="CG188" s="100"/>
      <c r="CH188" s="100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176"/>
      <c r="CV188" s="26"/>
      <c r="CW188" s="182"/>
      <c r="CX188" s="182"/>
      <c r="CY188" s="182"/>
      <c r="CZ188" s="187"/>
      <c r="DA188" s="187"/>
      <c r="DB188" s="187"/>
      <c r="DC188" s="8"/>
      <c r="DD188" s="100"/>
      <c r="DE188" s="100"/>
      <c r="DF188" s="182"/>
      <c r="DG188" s="182"/>
      <c r="DH188" s="182"/>
      <c r="DI188" s="182"/>
      <c r="DJ188" s="182"/>
      <c r="DK188" s="182"/>
      <c r="DL188" s="182"/>
      <c r="DM188" s="8"/>
      <c r="DN188" s="26"/>
      <c r="DO188" s="199"/>
      <c r="DP188" s="187"/>
      <c r="DQ188" s="238"/>
      <c r="DR188" s="238"/>
      <c r="DS188" s="223"/>
      <c r="DT188" s="187"/>
      <c r="DU188" s="238"/>
      <c r="DV188" s="229"/>
      <c r="DW188" s="187"/>
      <c r="DX188" s="238"/>
      <c r="DY188" s="238"/>
      <c r="DZ188" s="238"/>
      <c r="EA188" s="238"/>
      <c r="EB188" s="238"/>
      <c r="EC188" s="238"/>
      <c r="ED188" s="187"/>
      <c r="EE188" s="187"/>
      <c r="EF188" s="238"/>
      <c r="EG188" s="187"/>
      <c r="EH188" s="187">
        <v>24130.127999999997</v>
      </c>
      <c r="EI188" s="187">
        <v>9458.412</v>
      </c>
      <c r="EJ188" s="238">
        <f t="shared" si="115"/>
        <v>1</v>
      </c>
      <c r="EK188" s="187"/>
      <c r="EL188" s="187">
        <v>3906.5879999999997</v>
      </c>
      <c r="EM188" s="26">
        <f t="shared" si="128"/>
        <v>1</v>
      </c>
      <c r="EN188" s="187"/>
      <c r="EO188" s="238">
        <f t="shared" si="111"/>
        <v>1</v>
      </c>
      <c r="EP188" s="187">
        <f t="shared" si="126"/>
        <v>0</v>
      </c>
      <c r="EQ188" s="187">
        <v>65118.852</v>
      </c>
      <c r="ER188" s="238" t="e">
        <f t="shared" si="131"/>
        <v>#DIV/0!</v>
      </c>
      <c r="ES188" s="238">
        <f t="shared" si="131"/>
        <v>1</v>
      </c>
      <c r="ET188" s="187"/>
      <c r="EU188" s="187">
        <v>3060.276</v>
      </c>
      <c r="EV188" s="187">
        <v>12467.412</v>
      </c>
      <c r="EW188" s="238">
        <f t="shared" si="117"/>
        <v>1</v>
      </c>
      <c r="EX188" s="187"/>
      <c r="EY188" s="187">
        <v>23103.096</v>
      </c>
      <c r="EZ188" s="251">
        <f t="shared" si="105"/>
        <v>1</v>
      </c>
      <c r="FA188" s="187"/>
      <c r="FB188" s="187">
        <v>40054.871999999996</v>
      </c>
      <c r="FC188" s="238">
        <f t="shared" si="129"/>
        <v>1</v>
      </c>
      <c r="FD188" s="187"/>
      <c r="FE188" s="26">
        <v>1</v>
      </c>
      <c r="FF188" s="26"/>
      <c r="FG188" s="26"/>
      <c r="FH188" s="26">
        <f t="shared" si="106"/>
        <v>1</v>
      </c>
      <c r="FI188" s="187"/>
      <c r="FJ188" s="187">
        <v>51285.6</v>
      </c>
      <c r="FK188" s="26"/>
      <c r="FL188" s="26"/>
      <c r="FM188" s="26"/>
      <c r="FN188" s="26" t="e">
        <f t="shared" si="123"/>
        <v>#DIV/0!</v>
      </c>
      <c r="FO188" s="187"/>
      <c r="FP188" s="187"/>
      <c r="FQ188" s="26" t="e">
        <f t="shared" si="119"/>
        <v>#DIV/0!</v>
      </c>
      <c r="FR188" s="187">
        <f t="shared" si="130"/>
        <v>0</v>
      </c>
      <c r="FS188" s="187"/>
      <c r="FT188" s="238" t="e">
        <f t="shared" si="112"/>
        <v>#DIV/0!</v>
      </c>
      <c r="FU188" s="187">
        <v>0</v>
      </c>
      <c r="FV188" s="187">
        <v>0</v>
      </c>
      <c r="FW188" s="238"/>
      <c r="FX188" s="238"/>
      <c r="FY188" s="26" t="e">
        <f t="shared" si="122"/>
        <v>#DIV/0!</v>
      </c>
      <c r="FZ188" s="187"/>
      <c r="GA188" s="187">
        <v>0</v>
      </c>
      <c r="GB188" s="187"/>
      <c r="GC188" s="26"/>
      <c r="GD188" s="100"/>
      <c r="GE188" s="100"/>
      <c r="GF188" s="26"/>
      <c r="GG188" s="26"/>
      <c r="GH188" s="26"/>
      <c r="GI188" s="26"/>
      <c r="GJ188" s="26"/>
      <c r="GK188" s="26"/>
      <c r="GL188" s="26"/>
      <c r="GM188" s="100"/>
      <c r="GN188" s="100"/>
      <c r="GO188" s="26" t="e">
        <f t="shared" si="113"/>
        <v>#DIV/0!</v>
      </c>
      <c r="GP188" s="100"/>
      <c r="GQ188" s="187"/>
      <c r="GR188" s="26"/>
      <c r="GS188" s="100"/>
      <c r="GT188" s="100"/>
      <c r="GU188" s="26"/>
      <c r="GV188" s="26"/>
      <c r="GW188" s="291"/>
      <c r="GX188" s="26"/>
      <c r="GY188" s="100"/>
      <c r="GZ188" s="291"/>
      <c r="HA188" s="26"/>
      <c r="HB188" s="100"/>
      <c r="HC188" s="26"/>
      <c r="HD188" s="26"/>
      <c r="HE188" s="26"/>
      <c r="HF188" s="26"/>
      <c r="HG188" s="26"/>
      <c r="HH188" s="26"/>
      <c r="HI188" s="26"/>
      <c r="HJ188" s="26" t="e">
        <f t="shared" si="100"/>
        <v>#DIV/0!</v>
      </c>
      <c r="HK188" s="187"/>
      <c r="HL188" s="187">
        <f t="shared" si="121"/>
        <v>0</v>
      </c>
      <c r="HM188" s="26"/>
      <c r="HN188" s="187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187"/>
      <c r="IA188" s="187"/>
      <c r="IB188" s="187"/>
      <c r="IC188" s="26"/>
      <c r="ID188" s="26"/>
      <c r="IE188" s="187"/>
      <c r="IF188" s="187"/>
      <c r="IG188" s="26"/>
      <c r="IH188" s="26"/>
      <c r="IJ188" s="187"/>
      <c r="IK188" s="26"/>
    </row>
    <row r="189" spans="1:245" ht="10.5" customHeight="1" hidden="1">
      <c r="A189" s="39" t="s">
        <v>217</v>
      </c>
      <c r="B189" s="153"/>
      <c r="C189" s="153"/>
      <c r="D189" s="153"/>
      <c r="E189" s="23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56"/>
      <c r="U189" s="12"/>
      <c r="V189" s="100"/>
      <c r="W189" s="1"/>
      <c r="X189" s="12"/>
      <c r="Y189" s="12"/>
      <c r="Z189" s="12"/>
      <c r="AA189" s="12"/>
      <c r="AB189" s="100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"/>
      <c r="AV189" s="12"/>
      <c r="AW189" s="12"/>
      <c r="AX189" s="12"/>
      <c r="AY189" s="23"/>
      <c r="AZ189" s="12"/>
      <c r="BA189" s="12"/>
      <c r="BB189" s="12"/>
      <c r="BC189" s="1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23"/>
      <c r="BS189" s="12"/>
      <c r="BT189" s="1"/>
      <c r="BU189" s="1"/>
      <c r="BV189" s="1"/>
      <c r="BW189" s="1"/>
      <c r="BX189" s="1"/>
      <c r="BY189" s="1"/>
      <c r="BZ189" s="1"/>
      <c r="CA189" s="1"/>
      <c r="CB189" s="12"/>
      <c r="CC189" s="1"/>
      <c r="CD189" s="1"/>
      <c r="CE189" s="148"/>
      <c r="CF189" s="23"/>
      <c r="CG189" s="100"/>
      <c r="CH189" s="100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176"/>
      <c r="CV189" s="26"/>
      <c r="CW189" s="182"/>
      <c r="CX189" s="182"/>
      <c r="CY189" s="182"/>
      <c r="CZ189" s="187"/>
      <c r="DA189" s="187"/>
      <c r="DB189" s="187"/>
      <c r="DC189" s="8"/>
      <c r="DD189" s="100"/>
      <c r="DE189" s="100"/>
      <c r="DF189" s="182"/>
      <c r="DG189" s="182"/>
      <c r="DH189" s="182"/>
      <c r="DI189" s="182"/>
      <c r="DJ189" s="182"/>
      <c r="DK189" s="182"/>
      <c r="DL189" s="182"/>
      <c r="DM189" s="8"/>
      <c r="DN189" s="26"/>
      <c r="DO189" s="199"/>
      <c r="DP189" s="187"/>
      <c r="DQ189" s="238"/>
      <c r="DR189" s="238"/>
      <c r="DS189" s="223"/>
      <c r="DT189" s="187"/>
      <c r="DU189" s="238"/>
      <c r="DV189" s="229"/>
      <c r="DW189" s="187"/>
      <c r="DX189" s="238"/>
      <c r="DY189" s="238"/>
      <c r="DZ189" s="238"/>
      <c r="EA189" s="238"/>
      <c r="EB189" s="238"/>
      <c r="EC189" s="238"/>
      <c r="ED189" s="187"/>
      <c r="EE189" s="187"/>
      <c r="EF189" s="238"/>
      <c r="EG189" s="187"/>
      <c r="EH189" s="187"/>
      <c r="EI189" s="187">
        <v>1299.936</v>
      </c>
      <c r="EJ189" s="238">
        <f t="shared" si="115"/>
        <v>1</v>
      </c>
      <c r="EK189" s="187"/>
      <c r="EL189" s="187">
        <v>2396.76</v>
      </c>
      <c r="EM189" s="26">
        <f t="shared" si="128"/>
        <v>1</v>
      </c>
      <c r="EN189" s="187"/>
      <c r="EO189" s="238">
        <f t="shared" si="111"/>
        <v>1</v>
      </c>
      <c r="EP189" s="187">
        <f t="shared" si="126"/>
        <v>0</v>
      </c>
      <c r="EQ189" s="187">
        <v>3696.696</v>
      </c>
      <c r="ER189" s="238" t="e">
        <f t="shared" si="131"/>
        <v>#DIV/0!</v>
      </c>
      <c r="ES189" s="238">
        <f t="shared" si="131"/>
        <v>1</v>
      </c>
      <c r="ET189" s="187"/>
      <c r="EU189" s="187">
        <v>3006.108</v>
      </c>
      <c r="EV189" s="187">
        <v>6569.736</v>
      </c>
      <c r="EW189" s="238">
        <f t="shared" si="117"/>
        <v>1</v>
      </c>
      <c r="EX189" s="187"/>
      <c r="EY189" s="187">
        <v>12573.708</v>
      </c>
      <c r="EZ189" s="251">
        <f t="shared" si="105"/>
        <v>1</v>
      </c>
      <c r="FA189" s="187"/>
      <c r="FB189" s="187">
        <v>70598.784</v>
      </c>
      <c r="FC189" s="238">
        <f t="shared" si="129"/>
        <v>1</v>
      </c>
      <c r="FD189" s="187"/>
      <c r="FE189" s="26">
        <v>1</v>
      </c>
      <c r="FF189" s="26"/>
      <c r="FG189" s="26"/>
      <c r="FH189" s="26">
        <f t="shared" si="106"/>
        <v>1</v>
      </c>
      <c r="FI189" s="187"/>
      <c r="FJ189" s="187">
        <v>70839.132</v>
      </c>
      <c r="FK189" s="26"/>
      <c r="FL189" s="26"/>
      <c r="FM189" s="26"/>
      <c r="FN189" s="26" t="e">
        <f t="shared" si="123"/>
        <v>#DIV/0!</v>
      </c>
      <c r="FO189" s="187"/>
      <c r="FP189" s="187"/>
      <c r="FQ189" s="26" t="e">
        <f t="shared" si="119"/>
        <v>#DIV/0!</v>
      </c>
      <c r="FR189" s="187">
        <f t="shared" si="130"/>
        <v>0</v>
      </c>
      <c r="FS189" s="187"/>
      <c r="FT189" s="238" t="e">
        <f t="shared" si="112"/>
        <v>#DIV/0!</v>
      </c>
      <c r="FU189" s="187">
        <v>0</v>
      </c>
      <c r="FV189" s="187">
        <v>0</v>
      </c>
      <c r="FW189" s="238"/>
      <c r="FX189" s="238"/>
      <c r="FY189" s="26" t="e">
        <f t="shared" si="122"/>
        <v>#DIV/0!</v>
      </c>
      <c r="FZ189" s="187"/>
      <c r="GA189" s="187">
        <v>0</v>
      </c>
      <c r="GB189" s="187"/>
      <c r="GC189" s="26"/>
      <c r="GD189" s="100"/>
      <c r="GE189" s="100"/>
      <c r="GF189" s="26"/>
      <c r="GG189" s="26"/>
      <c r="GH189" s="26"/>
      <c r="GI189" s="26"/>
      <c r="GJ189" s="26"/>
      <c r="GK189" s="26"/>
      <c r="GL189" s="26"/>
      <c r="GM189" s="100"/>
      <c r="GN189" s="100"/>
      <c r="GO189" s="26" t="e">
        <f t="shared" si="113"/>
        <v>#DIV/0!</v>
      </c>
      <c r="GP189" s="100"/>
      <c r="GQ189" s="187"/>
      <c r="GR189" s="26"/>
      <c r="GS189" s="100"/>
      <c r="GT189" s="100"/>
      <c r="GU189" s="26"/>
      <c r="GV189" s="26"/>
      <c r="GW189" s="291"/>
      <c r="GX189" s="26"/>
      <c r="GY189" s="100"/>
      <c r="GZ189" s="291"/>
      <c r="HA189" s="26"/>
      <c r="HB189" s="100"/>
      <c r="HC189" s="26"/>
      <c r="HD189" s="26"/>
      <c r="HE189" s="26"/>
      <c r="HF189" s="26"/>
      <c r="HG189" s="26"/>
      <c r="HH189" s="26"/>
      <c r="HI189" s="26"/>
      <c r="HJ189" s="26" t="e">
        <f t="shared" si="100"/>
        <v>#DIV/0!</v>
      </c>
      <c r="HK189" s="187"/>
      <c r="HL189" s="187">
        <f t="shared" si="121"/>
        <v>0</v>
      </c>
      <c r="HM189" s="26"/>
      <c r="HN189" s="187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187"/>
      <c r="IA189" s="187"/>
      <c r="IB189" s="187"/>
      <c r="IC189" s="26"/>
      <c r="ID189" s="26"/>
      <c r="IE189" s="187"/>
      <c r="IF189" s="187"/>
      <c r="IG189" s="26"/>
      <c r="IH189" s="26"/>
      <c r="IJ189" s="187"/>
      <c r="IK189" s="26"/>
    </row>
    <row r="190" spans="1:245" ht="10.5" customHeight="1" hidden="1">
      <c r="A190" s="39" t="s">
        <v>218</v>
      </c>
      <c r="B190" s="153"/>
      <c r="C190" s="153"/>
      <c r="D190" s="153"/>
      <c r="E190" s="23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56"/>
      <c r="U190" s="12"/>
      <c r="V190" s="100"/>
      <c r="W190" s="1"/>
      <c r="X190" s="12"/>
      <c r="Y190" s="12"/>
      <c r="Z190" s="12"/>
      <c r="AA190" s="12"/>
      <c r="AB190" s="100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"/>
      <c r="AV190" s="12"/>
      <c r="AW190" s="12"/>
      <c r="AX190" s="12"/>
      <c r="AY190" s="23"/>
      <c r="AZ190" s="12"/>
      <c r="BA190" s="12"/>
      <c r="BB190" s="12"/>
      <c r="BC190" s="1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23"/>
      <c r="BS190" s="12"/>
      <c r="BT190" s="1"/>
      <c r="BU190" s="1"/>
      <c r="BV190" s="1"/>
      <c r="BW190" s="1"/>
      <c r="BX190" s="1"/>
      <c r="BY190" s="1"/>
      <c r="BZ190" s="1"/>
      <c r="CA190" s="1"/>
      <c r="CB190" s="12"/>
      <c r="CC190" s="1"/>
      <c r="CD190" s="1"/>
      <c r="CE190" s="148"/>
      <c r="CF190" s="23"/>
      <c r="CG190" s="100"/>
      <c r="CH190" s="100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176"/>
      <c r="CV190" s="26"/>
      <c r="CW190" s="182"/>
      <c r="CX190" s="182"/>
      <c r="CY190" s="182"/>
      <c r="CZ190" s="187"/>
      <c r="DA190" s="187"/>
      <c r="DB190" s="187"/>
      <c r="DC190" s="8"/>
      <c r="DD190" s="100"/>
      <c r="DE190" s="100"/>
      <c r="DF190" s="182"/>
      <c r="DG190" s="182"/>
      <c r="DH190" s="182"/>
      <c r="DI190" s="182"/>
      <c r="DJ190" s="182"/>
      <c r="DK190" s="182"/>
      <c r="DL190" s="182"/>
      <c r="DM190" s="8"/>
      <c r="DN190" s="26"/>
      <c r="DO190" s="199"/>
      <c r="DP190" s="187"/>
      <c r="DQ190" s="238"/>
      <c r="DR190" s="238"/>
      <c r="DS190" s="223"/>
      <c r="DT190" s="187"/>
      <c r="DU190" s="238"/>
      <c r="DV190" s="229"/>
      <c r="DW190" s="187"/>
      <c r="DX190" s="238"/>
      <c r="DY190" s="238"/>
      <c r="DZ190" s="238"/>
      <c r="EA190" s="238"/>
      <c r="EB190" s="238"/>
      <c r="EC190" s="238"/>
      <c r="ED190" s="187"/>
      <c r="EE190" s="187"/>
      <c r="EF190" s="238"/>
      <c r="EG190" s="187"/>
      <c r="EH190" s="187"/>
      <c r="EI190" s="187">
        <v>45172.416</v>
      </c>
      <c r="EJ190" s="238">
        <f t="shared" si="115"/>
        <v>1</v>
      </c>
      <c r="EK190" s="187"/>
      <c r="EL190" s="187">
        <v>56104.116</v>
      </c>
      <c r="EM190" s="26">
        <f t="shared" si="128"/>
        <v>1</v>
      </c>
      <c r="EN190" s="187"/>
      <c r="EO190" s="238">
        <f t="shared" si="111"/>
        <v>1</v>
      </c>
      <c r="EP190" s="187">
        <f t="shared" si="126"/>
        <v>0</v>
      </c>
      <c r="EQ190" s="187">
        <v>101276.53199999999</v>
      </c>
      <c r="ER190" s="238" t="e">
        <f t="shared" si="131"/>
        <v>#DIV/0!</v>
      </c>
      <c r="ES190" s="238">
        <f t="shared" si="131"/>
        <v>1</v>
      </c>
      <c r="ET190" s="187"/>
      <c r="EU190" s="187">
        <v>86674.092</v>
      </c>
      <c r="EV190" s="187">
        <v>137912.256</v>
      </c>
      <c r="EW190" s="238">
        <f t="shared" si="117"/>
        <v>1</v>
      </c>
      <c r="EX190" s="187"/>
      <c r="EY190" s="187">
        <v>222560.784</v>
      </c>
      <c r="EZ190" s="251">
        <f t="shared" si="105"/>
        <v>1</v>
      </c>
      <c r="FA190" s="187"/>
      <c r="FB190" s="187">
        <v>158032.716</v>
      </c>
      <c r="FC190" s="238">
        <f t="shared" si="129"/>
        <v>1</v>
      </c>
      <c r="FD190" s="187"/>
      <c r="FE190" s="26">
        <v>1</v>
      </c>
      <c r="FF190" s="26"/>
      <c r="FG190" s="26"/>
      <c r="FH190" s="26">
        <f t="shared" si="106"/>
        <v>1</v>
      </c>
      <c r="FI190" s="187"/>
      <c r="FJ190" s="187">
        <v>5660.04</v>
      </c>
      <c r="FK190" s="26"/>
      <c r="FL190" s="26"/>
      <c r="FM190" s="26"/>
      <c r="FN190" s="26" t="e">
        <f t="shared" si="123"/>
        <v>#DIV/0!</v>
      </c>
      <c r="FO190" s="187"/>
      <c r="FP190" s="187"/>
      <c r="FQ190" s="26" t="e">
        <f t="shared" si="119"/>
        <v>#DIV/0!</v>
      </c>
      <c r="FR190" s="187">
        <f t="shared" si="130"/>
        <v>0</v>
      </c>
      <c r="FS190" s="187"/>
      <c r="FT190" s="238" t="e">
        <f t="shared" si="112"/>
        <v>#DIV/0!</v>
      </c>
      <c r="FU190" s="187">
        <v>0</v>
      </c>
      <c r="FV190" s="187">
        <v>0</v>
      </c>
      <c r="FW190" s="238"/>
      <c r="FX190" s="238"/>
      <c r="FY190" s="26" t="e">
        <f t="shared" si="122"/>
        <v>#DIV/0!</v>
      </c>
      <c r="FZ190" s="187"/>
      <c r="GA190" s="187">
        <v>0</v>
      </c>
      <c r="GB190" s="187"/>
      <c r="GC190" s="26"/>
      <c r="GD190" s="100"/>
      <c r="GE190" s="100"/>
      <c r="GF190" s="26"/>
      <c r="GG190" s="26"/>
      <c r="GH190" s="26"/>
      <c r="GI190" s="26"/>
      <c r="GJ190" s="26"/>
      <c r="GK190" s="26"/>
      <c r="GL190" s="26"/>
      <c r="GM190" s="100"/>
      <c r="GN190" s="100"/>
      <c r="GO190" s="26" t="e">
        <f t="shared" si="113"/>
        <v>#DIV/0!</v>
      </c>
      <c r="GP190" s="100"/>
      <c r="GQ190" s="187"/>
      <c r="GR190" s="26"/>
      <c r="GS190" s="100"/>
      <c r="GT190" s="100"/>
      <c r="GU190" s="26"/>
      <c r="GV190" s="26"/>
      <c r="GW190" s="291"/>
      <c r="GX190" s="26"/>
      <c r="GY190" s="100"/>
      <c r="GZ190" s="291"/>
      <c r="HA190" s="26"/>
      <c r="HB190" s="100"/>
      <c r="HC190" s="26"/>
      <c r="HD190" s="26"/>
      <c r="HE190" s="26"/>
      <c r="HF190" s="26"/>
      <c r="HG190" s="26"/>
      <c r="HH190" s="26"/>
      <c r="HI190" s="26"/>
      <c r="HJ190" s="26" t="e">
        <f t="shared" si="100"/>
        <v>#DIV/0!</v>
      </c>
      <c r="HK190" s="187"/>
      <c r="HL190" s="187">
        <f t="shared" si="121"/>
        <v>0</v>
      </c>
      <c r="HM190" s="26"/>
      <c r="HN190" s="187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187"/>
      <c r="IA190" s="187"/>
      <c r="IB190" s="187"/>
      <c r="IC190" s="26"/>
      <c r="ID190" s="26"/>
      <c r="IE190" s="187"/>
      <c r="IF190" s="187"/>
      <c r="IG190" s="26"/>
      <c r="IH190" s="26"/>
      <c r="IJ190" s="187"/>
      <c r="IK190" s="26"/>
    </row>
    <row r="191" spans="1:245" ht="10.5" customHeight="1" hidden="1">
      <c r="A191" s="39" t="s">
        <v>220</v>
      </c>
      <c r="B191" s="153"/>
      <c r="C191" s="153"/>
      <c r="D191" s="153"/>
      <c r="E191" s="23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56"/>
      <c r="U191" s="12"/>
      <c r="V191" s="100"/>
      <c r="W191" s="1"/>
      <c r="X191" s="12"/>
      <c r="Y191" s="12"/>
      <c r="Z191" s="12"/>
      <c r="AA191" s="12"/>
      <c r="AB191" s="100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"/>
      <c r="AV191" s="12"/>
      <c r="AW191" s="12"/>
      <c r="AX191" s="12"/>
      <c r="AY191" s="23"/>
      <c r="AZ191" s="12"/>
      <c r="BA191" s="12"/>
      <c r="BB191" s="12"/>
      <c r="BC191" s="1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23"/>
      <c r="BS191" s="12"/>
      <c r="BT191" s="1"/>
      <c r="BU191" s="1"/>
      <c r="BV191" s="1"/>
      <c r="BW191" s="1"/>
      <c r="BX191" s="1"/>
      <c r="BY191" s="1"/>
      <c r="BZ191" s="1"/>
      <c r="CA191" s="1"/>
      <c r="CB191" s="12"/>
      <c r="CC191" s="1"/>
      <c r="CD191" s="1"/>
      <c r="CE191" s="148"/>
      <c r="CF191" s="23"/>
      <c r="CG191" s="100"/>
      <c r="CH191" s="100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176"/>
      <c r="CV191" s="26"/>
      <c r="CW191" s="182"/>
      <c r="CX191" s="182"/>
      <c r="CY191" s="182"/>
      <c r="CZ191" s="187"/>
      <c r="DA191" s="187"/>
      <c r="DB191" s="187"/>
      <c r="DC191" s="8"/>
      <c r="DD191" s="100"/>
      <c r="DE191" s="100"/>
      <c r="DF191" s="182"/>
      <c r="DG191" s="182"/>
      <c r="DH191" s="182"/>
      <c r="DI191" s="182"/>
      <c r="DJ191" s="182"/>
      <c r="DK191" s="182"/>
      <c r="DL191" s="182"/>
      <c r="DM191" s="8"/>
      <c r="DN191" s="26"/>
      <c r="DO191" s="199"/>
      <c r="DP191" s="187"/>
      <c r="DQ191" s="238"/>
      <c r="DR191" s="238"/>
      <c r="DS191" s="223"/>
      <c r="DT191" s="187"/>
      <c r="DU191" s="238"/>
      <c r="DV191" s="229"/>
      <c r="DW191" s="187"/>
      <c r="DX191" s="238"/>
      <c r="DY191" s="238"/>
      <c r="DZ191" s="238"/>
      <c r="EA191" s="238"/>
      <c r="EB191" s="238"/>
      <c r="EC191" s="238"/>
      <c r="ED191" s="187"/>
      <c r="EE191" s="187"/>
      <c r="EF191" s="238"/>
      <c r="EG191" s="187"/>
      <c r="EH191" s="187"/>
      <c r="EI191" s="187"/>
      <c r="EJ191" s="238"/>
      <c r="EK191" s="187"/>
      <c r="EL191" s="187">
        <v>35444.772</v>
      </c>
      <c r="EM191" s="26"/>
      <c r="EN191" s="187"/>
      <c r="EO191" s="238">
        <f t="shared" si="111"/>
        <v>1</v>
      </c>
      <c r="EP191" s="187">
        <f t="shared" si="126"/>
        <v>0</v>
      </c>
      <c r="EQ191" s="187">
        <v>35444.772</v>
      </c>
      <c r="ER191" s="238" t="e">
        <f t="shared" si="131"/>
        <v>#DIV/0!</v>
      </c>
      <c r="ES191" s="238">
        <f t="shared" si="131"/>
        <v>1</v>
      </c>
      <c r="ET191" s="187"/>
      <c r="EU191" s="187">
        <v>31198.608</v>
      </c>
      <c r="EV191" s="187">
        <v>24822.36</v>
      </c>
      <c r="EW191" s="238">
        <f t="shared" si="117"/>
        <v>1</v>
      </c>
      <c r="EX191" s="187"/>
      <c r="EY191" s="187">
        <v>198239.736</v>
      </c>
      <c r="EZ191" s="251">
        <f t="shared" si="105"/>
        <v>1</v>
      </c>
      <c r="FA191" s="187"/>
      <c r="FB191" s="187">
        <v>356721.696</v>
      </c>
      <c r="FC191" s="238">
        <f t="shared" si="129"/>
        <v>1</v>
      </c>
      <c r="FD191" s="187"/>
      <c r="FE191" s="26">
        <v>1</v>
      </c>
      <c r="FF191" s="26"/>
      <c r="FG191" s="26"/>
      <c r="FH191" s="26">
        <f t="shared" si="106"/>
        <v>1</v>
      </c>
      <c r="FI191" s="187"/>
      <c r="FJ191" s="187">
        <v>468721.62</v>
      </c>
      <c r="FK191" s="26"/>
      <c r="FL191" s="26"/>
      <c r="FM191" s="26"/>
      <c r="FN191" s="26" t="e">
        <f t="shared" si="123"/>
        <v>#DIV/0!</v>
      </c>
      <c r="FO191" s="187"/>
      <c r="FP191" s="187"/>
      <c r="FQ191" s="26" t="e">
        <f t="shared" si="119"/>
        <v>#DIV/0!</v>
      </c>
      <c r="FR191" s="187">
        <f t="shared" si="130"/>
        <v>0</v>
      </c>
      <c r="FS191" s="187"/>
      <c r="FT191" s="238" t="e">
        <f t="shared" si="112"/>
        <v>#DIV/0!</v>
      </c>
      <c r="FU191" s="187">
        <v>0</v>
      </c>
      <c r="FV191" s="187">
        <v>0</v>
      </c>
      <c r="FW191" s="238"/>
      <c r="FX191" s="238"/>
      <c r="FY191" s="26" t="e">
        <f t="shared" si="122"/>
        <v>#DIV/0!</v>
      </c>
      <c r="FZ191" s="187"/>
      <c r="GA191" s="187">
        <v>0</v>
      </c>
      <c r="GB191" s="187"/>
      <c r="GC191" s="26"/>
      <c r="GD191" s="100"/>
      <c r="GE191" s="100"/>
      <c r="GF191" s="26"/>
      <c r="GG191" s="26"/>
      <c r="GH191" s="26"/>
      <c r="GI191" s="26"/>
      <c r="GJ191" s="26"/>
      <c r="GK191" s="26"/>
      <c r="GL191" s="26"/>
      <c r="GM191" s="100"/>
      <c r="GN191" s="100"/>
      <c r="GO191" s="26" t="e">
        <f t="shared" si="113"/>
        <v>#DIV/0!</v>
      </c>
      <c r="GP191" s="100"/>
      <c r="GQ191" s="187"/>
      <c r="GR191" s="26"/>
      <c r="GS191" s="100"/>
      <c r="GT191" s="100"/>
      <c r="GU191" s="26"/>
      <c r="GV191" s="26"/>
      <c r="GW191" s="291"/>
      <c r="GX191" s="26"/>
      <c r="GY191" s="100"/>
      <c r="GZ191" s="291"/>
      <c r="HA191" s="26"/>
      <c r="HB191" s="100"/>
      <c r="HC191" s="26"/>
      <c r="HD191" s="26"/>
      <c r="HE191" s="26"/>
      <c r="HF191" s="26"/>
      <c r="HG191" s="26"/>
      <c r="HH191" s="26"/>
      <c r="HI191" s="26"/>
      <c r="HJ191" s="26" t="e">
        <f t="shared" si="100"/>
        <v>#DIV/0!</v>
      </c>
      <c r="HK191" s="187"/>
      <c r="HL191" s="187">
        <f t="shared" si="121"/>
        <v>0</v>
      </c>
      <c r="HM191" s="26"/>
      <c r="HN191" s="187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187"/>
      <c r="IA191" s="187"/>
      <c r="IB191" s="187"/>
      <c r="IC191" s="26"/>
      <c r="ID191" s="26"/>
      <c r="IE191" s="187"/>
      <c r="IF191" s="187"/>
      <c r="IG191" s="26"/>
      <c r="IH191" s="26"/>
      <c r="IJ191" s="187"/>
      <c r="IK191" s="26"/>
    </row>
    <row r="192" spans="1:245" ht="10.5" customHeight="1" hidden="1">
      <c r="A192" s="39" t="s">
        <v>221</v>
      </c>
      <c r="B192" s="153"/>
      <c r="C192" s="153"/>
      <c r="D192" s="153"/>
      <c r="E192" s="23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56"/>
      <c r="U192" s="12"/>
      <c r="V192" s="100"/>
      <c r="W192" s="1"/>
      <c r="X192" s="12"/>
      <c r="Y192" s="12"/>
      <c r="Z192" s="12"/>
      <c r="AA192" s="12"/>
      <c r="AB192" s="100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"/>
      <c r="AV192" s="12"/>
      <c r="AW192" s="12"/>
      <c r="AX192" s="12"/>
      <c r="AY192" s="23"/>
      <c r="AZ192" s="12"/>
      <c r="BA192" s="12"/>
      <c r="BB192" s="12"/>
      <c r="BC192" s="1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23"/>
      <c r="BS192" s="12"/>
      <c r="BT192" s="1"/>
      <c r="BU192" s="1"/>
      <c r="BV192" s="1"/>
      <c r="BW192" s="1"/>
      <c r="BX192" s="1"/>
      <c r="BY192" s="1"/>
      <c r="BZ192" s="1"/>
      <c r="CA192" s="1"/>
      <c r="CB192" s="12"/>
      <c r="CC192" s="1"/>
      <c r="CD192" s="1"/>
      <c r="CE192" s="148"/>
      <c r="CF192" s="23"/>
      <c r="CG192" s="100"/>
      <c r="CH192" s="100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176"/>
      <c r="CV192" s="26"/>
      <c r="CW192" s="182"/>
      <c r="CX192" s="182"/>
      <c r="CY192" s="182"/>
      <c r="CZ192" s="187"/>
      <c r="DA192" s="187"/>
      <c r="DB192" s="187"/>
      <c r="DC192" s="8"/>
      <c r="DD192" s="100"/>
      <c r="DE192" s="100"/>
      <c r="DF192" s="182"/>
      <c r="DG192" s="182"/>
      <c r="DH192" s="182"/>
      <c r="DI192" s="182"/>
      <c r="DJ192" s="182"/>
      <c r="DK192" s="182"/>
      <c r="DL192" s="182"/>
      <c r="DM192" s="8"/>
      <c r="DN192" s="26"/>
      <c r="DO192" s="199"/>
      <c r="DP192" s="187"/>
      <c r="DQ192" s="238"/>
      <c r="DR192" s="238"/>
      <c r="DS192" s="223"/>
      <c r="DT192" s="187"/>
      <c r="DU192" s="238"/>
      <c r="DV192" s="229"/>
      <c r="DW192" s="187"/>
      <c r="DX192" s="238"/>
      <c r="DY192" s="238"/>
      <c r="DZ192" s="238"/>
      <c r="EA192" s="238"/>
      <c r="EB192" s="238"/>
      <c r="EC192" s="238"/>
      <c r="ED192" s="187"/>
      <c r="EE192" s="187"/>
      <c r="EF192" s="238"/>
      <c r="EG192" s="187"/>
      <c r="EH192" s="187"/>
      <c r="EI192" s="187"/>
      <c r="EJ192" s="238"/>
      <c r="EK192" s="187"/>
      <c r="EL192" s="187">
        <v>725970.3</v>
      </c>
      <c r="EM192" s="26"/>
      <c r="EN192" s="187"/>
      <c r="EO192" s="238">
        <f t="shared" si="111"/>
        <v>1</v>
      </c>
      <c r="EP192" s="187">
        <f t="shared" si="126"/>
        <v>0</v>
      </c>
      <c r="EQ192" s="187">
        <v>725970.3</v>
      </c>
      <c r="ER192" s="238" t="e">
        <f t="shared" si="131"/>
        <v>#DIV/0!</v>
      </c>
      <c r="ES192" s="238">
        <f t="shared" si="131"/>
        <v>1</v>
      </c>
      <c r="ET192" s="187"/>
      <c r="EU192" s="187">
        <v>1031148.288</v>
      </c>
      <c r="EV192" s="187">
        <v>838467.612</v>
      </c>
      <c r="EW192" s="238">
        <f t="shared" si="117"/>
        <v>1</v>
      </c>
      <c r="EX192" s="187"/>
      <c r="EY192" s="187">
        <v>2284522.572</v>
      </c>
      <c r="EZ192" s="251">
        <f t="shared" si="105"/>
        <v>1</v>
      </c>
      <c r="FA192" s="187"/>
      <c r="FB192" s="187">
        <v>3264847.32</v>
      </c>
      <c r="FC192" s="238">
        <f t="shared" si="129"/>
        <v>1</v>
      </c>
      <c r="FD192" s="187"/>
      <c r="FE192" s="26">
        <v>1</v>
      </c>
      <c r="FF192" s="26"/>
      <c r="FG192" s="26"/>
      <c r="FH192" s="26">
        <f t="shared" si="106"/>
        <v>1</v>
      </c>
      <c r="FI192" s="187"/>
      <c r="FJ192" s="187">
        <v>17836.163999999997</v>
      </c>
      <c r="FK192" s="26"/>
      <c r="FL192" s="26"/>
      <c r="FM192" s="26"/>
      <c r="FN192" s="26" t="e">
        <f t="shared" si="123"/>
        <v>#DIV/0!</v>
      </c>
      <c r="FO192" s="187"/>
      <c r="FP192" s="187"/>
      <c r="FQ192" s="26" t="e">
        <f t="shared" si="119"/>
        <v>#DIV/0!</v>
      </c>
      <c r="FR192" s="187">
        <f t="shared" si="130"/>
        <v>0</v>
      </c>
      <c r="FS192" s="187"/>
      <c r="FT192" s="238" t="e">
        <f t="shared" si="112"/>
        <v>#DIV/0!</v>
      </c>
      <c r="FU192" s="187">
        <v>0</v>
      </c>
      <c r="FV192" s="187">
        <v>0</v>
      </c>
      <c r="FW192" s="238"/>
      <c r="FX192" s="238"/>
      <c r="FY192" s="26" t="e">
        <f t="shared" si="122"/>
        <v>#DIV/0!</v>
      </c>
      <c r="FZ192" s="187"/>
      <c r="GA192" s="187">
        <v>0</v>
      </c>
      <c r="GB192" s="187"/>
      <c r="GC192" s="26"/>
      <c r="GD192" s="100"/>
      <c r="GE192" s="100"/>
      <c r="GF192" s="26"/>
      <c r="GG192" s="26"/>
      <c r="GH192" s="26"/>
      <c r="GI192" s="26"/>
      <c r="GJ192" s="26"/>
      <c r="GK192" s="26"/>
      <c r="GL192" s="26"/>
      <c r="GM192" s="100"/>
      <c r="GN192" s="100"/>
      <c r="GO192" s="26" t="e">
        <f t="shared" si="113"/>
        <v>#DIV/0!</v>
      </c>
      <c r="GP192" s="100"/>
      <c r="GQ192" s="187"/>
      <c r="GR192" s="26"/>
      <c r="GS192" s="100"/>
      <c r="GT192" s="100"/>
      <c r="GU192" s="26"/>
      <c r="GV192" s="26"/>
      <c r="GW192" s="291"/>
      <c r="GX192" s="26"/>
      <c r="GY192" s="100"/>
      <c r="GZ192" s="291"/>
      <c r="HA192" s="26"/>
      <c r="HB192" s="100"/>
      <c r="HC192" s="26"/>
      <c r="HD192" s="26"/>
      <c r="HE192" s="26"/>
      <c r="HF192" s="26"/>
      <c r="HG192" s="26"/>
      <c r="HH192" s="26"/>
      <c r="HI192" s="26"/>
      <c r="HJ192" s="26" t="e">
        <f t="shared" si="100"/>
        <v>#DIV/0!</v>
      </c>
      <c r="HK192" s="187"/>
      <c r="HL192" s="187">
        <f t="shared" si="121"/>
        <v>0</v>
      </c>
      <c r="HM192" s="26"/>
      <c r="HN192" s="187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187"/>
      <c r="IA192" s="187"/>
      <c r="IB192" s="187"/>
      <c r="IC192" s="26"/>
      <c r="ID192" s="26"/>
      <c r="IE192" s="187"/>
      <c r="IF192" s="187"/>
      <c r="IG192" s="26"/>
      <c r="IH192" s="26"/>
      <c r="IJ192" s="187"/>
      <c r="IK192" s="26"/>
    </row>
    <row r="193" spans="1:245" ht="10.5" customHeight="1" hidden="1">
      <c r="A193" s="39" t="s">
        <v>243</v>
      </c>
      <c r="B193" s="153"/>
      <c r="C193" s="153"/>
      <c r="D193" s="153"/>
      <c r="E193" s="23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56"/>
      <c r="U193" s="12"/>
      <c r="V193" s="100"/>
      <c r="W193" s="1"/>
      <c r="X193" s="12"/>
      <c r="Y193" s="12"/>
      <c r="Z193" s="12"/>
      <c r="AA193" s="12"/>
      <c r="AB193" s="100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"/>
      <c r="AV193" s="12"/>
      <c r="AW193" s="12"/>
      <c r="AX193" s="12"/>
      <c r="AY193" s="23"/>
      <c r="AZ193" s="12"/>
      <c r="BA193" s="12"/>
      <c r="BB193" s="12"/>
      <c r="BC193" s="1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23"/>
      <c r="BS193" s="12"/>
      <c r="BT193" s="1"/>
      <c r="BU193" s="1"/>
      <c r="BV193" s="1"/>
      <c r="BW193" s="1"/>
      <c r="BX193" s="1"/>
      <c r="BY193" s="1"/>
      <c r="BZ193" s="1"/>
      <c r="CA193" s="1"/>
      <c r="CB193" s="12"/>
      <c r="CC193" s="1"/>
      <c r="CD193" s="1"/>
      <c r="CE193" s="148"/>
      <c r="CF193" s="23"/>
      <c r="CG193" s="100"/>
      <c r="CH193" s="100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176"/>
      <c r="CV193" s="26"/>
      <c r="CW193" s="182"/>
      <c r="CX193" s="182"/>
      <c r="CY193" s="182"/>
      <c r="CZ193" s="187"/>
      <c r="DA193" s="187"/>
      <c r="DB193" s="187"/>
      <c r="DC193" s="8"/>
      <c r="DD193" s="100"/>
      <c r="DE193" s="100"/>
      <c r="DF193" s="182"/>
      <c r="DG193" s="182"/>
      <c r="DH193" s="182"/>
      <c r="DI193" s="182"/>
      <c r="DJ193" s="182"/>
      <c r="DK193" s="182"/>
      <c r="DL193" s="182"/>
      <c r="DM193" s="8"/>
      <c r="DN193" s="26"/>
      <c r="DO193" s="199"/>
      <c r="DP193" s="187"/>
      <c r="DQ193" s="238"/>
      <c r="DR193" s="238"/>
      <c r="DS193" s="223"/>
      <c r="DT193" s="187"/>
      <c r="DU193" s="238"/>
      <c r="DV193" s="229"/>
      <c r="DW193" s="187"/>
      <c r="DX193" s="238"/>
      <c r="DY193" s="238"/>
      <c r="DZ193" s="238"/>
      <c r="EA193" s="238"/>
      <c r="EB193" s="238"/>
      <c r="EC193" s="238"/>
      <c r="ED193" s="187"/>
      <c r="EE193" s="187"/>
      <c r="EF193" s="238"/>
      <c r="EG193" s="187"/>
      <c r="EH193" s="187"/>
      <c r="EI193" s="187"/>
      <c r="EJ193" s="238"/>
      <c r="EK193" s="187"/>
      <c r="EL193" s="187"/>
      <c r="EM193" s="26"/>
      <c r="EN193" s="187"/>
      <c r="EO193" s="238"/>
      <c r="EP193" s="187"/>
      <c r="EQ193" s="187"/>
      <c r="ER193" s="238"/>
      <c r="ES193" s="238"/>
      <c r="ET193" s="187"/>
      <c r="EU193" s="187"/>
      <c r="EV193" s="187">
        <v>423671.196</v>
      </c>
      <c r="EW193" s="238">
        <f t="shared" si="117"/>
        <v>1</v>
      </c>
      <c r="EX193" s="187"/>
      <c r="EY193" s="187">
        <v>777706.0079999999</v>
      </c>
      <c r="EZ193" s="251">
        <f t="shared" si="105"/>
        <v>1</v>
      </c>
      <c r="FA193" s="187"/>
      <c r="FB193" s="187">
        <v>1108145.076</v>
      </c>
      <c r="FC193" s="238">
        <f t="shared" si="129"/>
        <v>1</v>
      </c>
      <c r="FD193" s="187"/>
      <c r="FE193" s="26">
        <v>1</v>
      </c>
      <c r="FF193" s="26"/>
      <c r="FG193" s="26"/>
      <c r="FH193" s="26">
        <f t="shared" si="106"/>
        <v>1</v>
      </c>
      <c r="FI193" s="187"/>
      <c r="FJ193" s="187">
        <v>1559848.812</v>
      </c>
      <c r="FK193" s="26"/>
      <c r="FL193" s="26"/>
      <c r="FM193" s="26"/>
      <c r="FN193" s="26" t="e">
        <f t="shared" si="123"/>
        <v>#DIV/0!</v>
      </c>
      <c r="FO193" s="187"/>
      <c r="FP193" s="187"/>
      <c r="FQ193" s="26" t="e">
        <f t="shared" si="119"/>
        <v>#DIV/0!</v>
      </c>
      <c r="FR193" s="187">
        <f t="shared" si="130"/>
        <v>0</v>
      </c>
      <c r="FS193" s="187"/>
      <c r="FT193" s="238" t="e">
        <f t="shared" si="112"/>
        <v>#DIV/0!</v>
      </c>
      <c r="FU193" s="187">
        <v>0</v>
      </c>
      <c r="FV193" s="187">
        <v>0</v>
      </c>
      <c r="FW193" s="238"/>
      <c r="FX193" s="238"/>
      <c r="FY193" s="26" t="e">
        <f t="shared" si="122"/>
        <v>#DIV/0!</v>
      </c>
      <c r="FZ193" s="187"/>
      <c r="GA193" s="187">
        <v>0</v>
      </c>
      <c r="GB193" s="187"/>
      <c r="GC193" s="26"/>
      <c r="GD193" s="100"/>
      <c r="GE193" s="100"/>
      <c r="GF193" s="26"/>
      <c r="GG193" s="26"/>
      <c r="GH193" s="26"/>
      <c r="GI193" s="26"/>
      <c r="GJ193" s="26"/>
      <c r="GK193" s="26"/>
      <c r="GL193" s="26"/>
      <c r="GM193" s="100"/>
      <c r="GN193" s="100"/>
      <c r="GO193" s="26" t="e">
        <f t="shared" si="113"/>
        <v>#DIV/0!</v>
      </c>
      <c r="GP193" s="100"/>
      <c r="GQ193" s="187"/>
      <c r="GR193" s="26"/>
      <c r="GS193" s="100"/>
      <c r="GT193" s="100"/>
      <c r="GU193" s="26"/>
      <c r="GV193" s="26"/>
      <c r="GW193" s="291"/>
      <c r="GX193" s="26"/>
      <c r="GY193" s="100"/>
      <c r="GZ193" s="291"/>
      <c r="HA193" s="26"/>
      <c r="HB193" s="100"/>
      <c r="HC193" s="26"/>
      <c r="HD193" s="26"/>
      <c r="HE193" s="26"/>
      <c r="HF193" s="26"/>
      <c r="HG193" s="26"/>
      <c r="HH193" s="26"/>
      <c r="HI193" s="26"/>
      <c r="HJ193" s="26" t="e">
        <f aca="true" t="shared" si="132" ref="HJ193:HJ211">(HK193-HL193)/HK193</f>
        <v>#DIV/0!</v>
      </c>
      <c r="HK193" s="187"/>
      <c r="HL193" s="187">
        <f t="shared" si="121"/>
        <v>0</v>
      </c>
      <c r="HM193" s="26"/>
      <c r="HN193" s="187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187"/>
      <c r="IA193" s="187"/>
      <c r="IB193" s="187"/>
      <c r="IC193" s="26"/>
      <c r="ID193" s="26"/>
      <c r="IE193" s="187"/>
      <c r="IF193" s="187"/>
      <c r="IG193" s="26"/>
      <c r="IH193" s="26"/>
      <c r="IJ193" s="187"/>
      <c r="IK193" s="26"/>
    </row>
    <row r="194" spans="1:245" ht="10.5" customHeight="1" hidden="1">
      <c r="A194" s="39" t="s">
        <v>244</v>
      </c>
      <c r="B194" s="153"/>
      <c r="C194" s="153"/>
      <c r="D194" s="153"/>
      <c r="E194" s="23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56"/>
      <c r="U194" s="12"/>
      <c r="V194" s="100"/>
      <c r="W194" s="1"/>
      <c r="X194" s="12"/>
      <c r="Y194" s="12"/>
      <c r="Z194" s="12"/>
      <c r="AA194" s="12"/>
      <c r="AB194" s="100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"/>
      <c r="AV194" s="12"/>
      <c r="AW194" s="12"/>
      <c r="AX194" s="12"/>
      <c r="AY194" s="23"/>
      <c r="AZ194" s="12"/>
      <c r="BA194" s="12"/>
      <c r="BB194" s="12"/>
      <c r="BC194" s="1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23"/>
      <c r="BS194" s="12"/>
      <c r="BT194" s="1"/>
      <c r="BU194" s="1"/>
      <c r="BV194" s="1"/>
      <c r="BW194" s="1"/>
      <c r="BX194" s="1"/>
      <c r="BY194" s="1"/>
      <c r="BZ194" s="1"/>
      <c r="CA194" s="1"/>
      <c r="CB194" s="12"/>
      <c r="CC194" s="1"/>
      <c r="CD194" s="1"/>
      <c r="CE194" s="148"/>
      <c r="CF194" s="23"/>
      <c r="CG194" s="100"/>
      <c r="CH194" s="100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176"/>
      <c r="CV194" s="26"/>
      <c r="CW194" s="182"/>
      <c r="CX194" s="182"/>
      <c r="CY194" s="182"/>
      <c r="CZ194" s="187"/>
      <c r="DA194" s="187"/>
      <c r="DB194" s="187"/>
      <c r="DC194" s="8"/>
      <c r="DD194" s="100"/>
      <c r="DE194" s="100"/>
      <c r="DF194" s="182"/>
      <c r="DG194" s="182"/>
      <c r="DH194" s="182"/>
      <c r="DI194" s="182"/>
      <c r="DJ194" s="182"/>
      <c r="DK194" s="182"/>
      <c r="DL194" s="182"/>
      <c r="DM194" s="8"/>
      <c r="DN194" s="26"/>
      <c r="DO194" s="199"/>
      <c r="DP194" s="187"/>
      <c r="DQ194" s="238"/>
      <c r="DR194" s="238"/>
      <c r="DS194" s="223"/>
      <c r="DT194" s="187"/>
      <c r="DU194" s="238"/>
      <c r="DV194" s="229"/>
      <c r="DW194" s="187"/>
      <c r="DX194" s="238"/>
      <c r="DY194" s="238"/>
      <c r="DZ194" s="238"/>
      <c r="EA194" s="238"/>
      <c r="EB194" s="238"/>
      <c r="EC194" s="238"/>
      <c r="ED194" s="187"/>
      <c r="EE194" s="187"/>
      <c r="EF194" s="238"/>
      <c r="EG194" s="187"/>
      <c r="EH194" s="187"/>
      <c r="EI194" s="187"/>
      <c r="EJ194" s="238"/>
      <c r="EK194" s="187"/>
      <c r="EL194" s="187"/>
      <c r="EM194" s="26"/>
      <c r="EN194" s="187"/>
      <c r="EO194" s="238"/>
      <c r="EP194" s="187"/>
      <c r="EQ194" s="187"/>
      <c r="ER194" s="238"/>
      <c r="ES194" s="238"/>
      <c r="ET194" s="187"/>
      <c r="EU194" s="187"/>
      <c r="EV194" s="187">
        <v>1619637.6</v>
      </c>
      <c r="EW194" s="238">
        <f t="shared" si="117"/>
        <v>1</v>
      </c>
      <c r="EX194" s="187"/>
      <c r="EY194" s="187">
        <v>5045442.671999999</v>
      </c>
      <c r="EZ194" s="251">
        <f t="shared" si="105"/>
        <v>1</v>
      </c>
      <c r="FA194" s="187"/>
      <c r="FB194" s="187">
        <v>6764350.704</v>
      </c>
      <c r="FC194" s="238">
        <f t="shared" si="129"/>
        <v>1</v>
      </c>
      <c r="FD194" s="187"/>
      <c r="FE194" s="26">
        <v>1</v>
      </c>
      <c r="FF194" s="26"/>
      <c r="FG194" s="26"/>
      <c r="FH194" s="26">
        <f t="shared" si="106"/>
        <v>1</v>
      </c>
      <c r="FI194" s="187"/>
      <c r="FJ194" s="187">
        <v>2158923.12</v>
      </c>
      <c r="FK194" s="26"/>
      <c r="FL194" s="26"/>
      <c r="FM194" s="26"/>
      <c r="FN194" s="26" t="e">
        <f aca="true" t="shared" si="133" ref="FN194:FN203">(FP194-FO194)/FP194</f>
        <v>#DIV/0!</v>
      </c>
      <c r="FO194" s="187"/>
      <c r="FP194" s="187"/>
      <c r="FQ194" s="26" t="e">
        <f t="shared" si="119"/>
        <v>#DIV/0!</v>
      </c>
      <c r="FR194" s="187">
        <f t="shared" si="130"/>
        <v>0</v>
      </c>
      <c r="FS194" s="187"/>
      <c r="FT194" s="238" t="e">
        <f t="shared" si="112"/>
        <v>#DIV/0!</v>
      </c>
      <c r="FU194" s="187">
        <v>0</v>
      </c>
      <c r="FV194" s="187">
        <v>0</v>
      </c>
      <c r="FW194" s="238"/>
      <c r="FX194" s="238"/>
      <c r="FY194" s="26" t="e">
        <f t="shared" si="122"/>
        <v>#DIV/0!</v>
      </c>
      <c r="FZ194" s="187"/>
      <c r="GA194" s="187">
        <v>0</v>
      </c>
      <c r="GB194" s="187"/>
      <c r="GC194" s="26"/>
      <c r="GD194" s="100"/>
      <c r="GE194" s="100"/>
      <c r="GF194" s="26"/>
      <c r="GG194" s="26"/>
      <c r="GH194" s="26"/>
      <c r="GI194" s="26"/>
      <c r="GJ194" s="26"/>
      <c r="GK194" s="26"/>
      <c r="GL194" s="26"/>
      <c r="GM194" s="100"/>
      <c r="GN194" s="100"/>
      <c r="GO194" s="26" t="e">
        <f t="shared" si="113"/>
        <v>#DIV/0!</v>
      </c>
      <c r="GP194" s="100"/>
      <c r="GQ194" s="187"/>
      <c r="GR194" s="26"/>
      <c r="GS194" s="100"/>
      <c r="GT194" s="100"/>
      <c r="GU194" s="26"/>
      <c r="GV194" s="26"/>
      <c r="GW194" s="291"/>
      <c r="GX194" s="26"/>
      <c r="GY194" s="100"/>
      <c r="GZ194" s="291"/>
      <c r="HA194" s="26"/>
      <c r="HB194" s="100"/>
      <c r="HC194" s="26"/>
      <c r="HD194" s="26"/>
      <c r="HE194" s="26"/>
      <c r="HF194" s="26"/>
      <c r="HG194" s="26"/>
      <c r="HH194" s="26"/>
      <c r="HI194" s="26"/>
      <c r="HJ194" s="26" t="e">
        <f t="shared" si="132"/>
        <v>#DIV/0!</v>
      </c>
      <c r="HK194" s="187"/>
      <c r="HL194" s="187">
        <f t="shared" si="121"/>
        <v>0</v>
      </c>
      <c r="HM194" s="26"/>
      <c r="HN194" s="187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187"/>
      <c r="IA194" s="187"/>
      <c r="IB194" s="187"/>
      <c r="IC194" s="26"/>
      <c r="ID194" s="26"/>
      <c r="IE194" s="187"/>
      <c r="IF194" s="187"/>
      <c r="IG194" s="26"/>
      <c r="IH194" s="26"/>
      <c r="IJ194" s="187"/>
      <c r="IK194" s="26"/>
    </row>
    <row r="195" spans="1:245" ht="10.5" customHeight="1" hidden="1">
      <c r="A195" s="39" t="s">
        <v>245</v>
      </c>
      <c r="B195" s="153"/>
      <c r="C195" s="153"/>
      <c r="D195" s="153"/>
      <c r="E195" s="23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56"/>
      <c r="U195" s="12"/>
      <c r="V195" s="100"/>
      <c r="W195" s="1"/>
      <c r="X195" s="12"/>
      <c r="Y195" s="12"/>
      <c r="Z195" s="12"/>
      <c r="AA195" s="12"/>
      <c r="AB195" s="100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"/>
      <c r="AV195" s="12"/>
      <c r="AW195" s="12"/>
      <c r="AX195" s="12"/>
      <c r="AY195" s="23"/>
      <c r="AZ195" s="12"/>
      <c r="BA195" s="12"/>
      <c r="BB195" s="12"/>
      <c r="BC195" s="1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23"/>
      <c r="BS195" s="12"/>
      <c r="BT195" s="1"/>
      <c r="BU195" s="1"/>
      <c r="BV195" s="1"/>
      <c r="BW195" s="1"/>
      <c r="BX195" s="1"/>
      <c r="BY195" s="1"/>
      <c r="BZ195" s="1"/>
      <c r="CA195" s="1"/>
      <c r="CB195" s="12"/>
      <c r="CC195" s="1"/>
      <c r="CD195" s="1"/>
      <c r="CE195" s="148"/>
      <c r="CF195" s="23"/>
      <c r="CG195" s="100"/>
      <c r="CH195" s="100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176"/>
      <c r="CV195" s="26"/>
      <c r="CW195" s="182"/>
      <c r="CX195" s="182"/>
      <c r="CY195" s="182"/>
      <c r="CZ195" s="187"/>
      <c r="DA195" s="187"/>
      <c r="DB195" s="187"/>
      <c r="DC195" s="8"/>
      <c r="DD195" s="100"/>
      <c r="DE195" s="100"/>
      <c r="DF195" s="182"/>
      <c r="DG195" s="182"/>
      <c r="DH195" s="182"/>
      <c r="DI195" s="182"/>
      <c r="DJ195" s="182"/>
      <c r="DK195" s="182"/>
      <c r="DL195" s="182"/>
      <c r="DM195" s="8"/>
      <c r="DN195" s="26"/>
      <c r="DO195" s="199"/>
      <c r="DP195" s="187"/>
      <c r="DQ195" s="238"/>
      <c r="DR195" s="238"/>
      <c r="DS195" s="223"/>
      <c r="DT195" s="187"/>
      <c r="DU195" s="238"/>
      <c r="DV195" s="229"/>
      <c r="DW195" s="187"/>
      <c r="DX195" s="238"/>
      <c r="DY195" s="238"/>
      <c r="DZ195" s="238"/>
      <c r="EA195" s="238"/>
      <c r="EB195" s="238"/>
      <c r="EC195" s="238"/>
      <c r="ED195" s="187"/>
      <c r="EE195" s="187"/>
      <c r="EF195" s="238"/>
      <c r="EG195" s="187"/>
      <c r="EH195" s="187"/>
      <c r="EI195" s="187"/>
      <c r="EJ195" s="238"/>
      <c r="EK195" s="187"/>
      <c r="EL195" s="187"/>
      <c r="EM195" s="26"/>
      <c r="EN195" s="187"/>
      <c r="EO195" s="238"/>
      <c r="EP195" s="187"/>
      <c r="EQ195" s="187"/>
      <c r="ER195" s="238"/>
      <c r="ES195" s="238"/>
      <c r="ET195" s="187"/>
      <c r="EU195" s="187"/>
      <c r="EV195" s="187">
        <v>30422.688000000002</v>
      </c>
      <c r="EW195" s="238">
        <f t="shared" si="117"/>
        <v>1</v>
      </c>
      <c r="EX195" s="187"/>
      <c r="EY195" s="187">
        <v>259090.5</v>
      </c>
      <c r="EZ195" s="251">
        <f t="shared" si="105"/>
        <v>1</v>
      </c>
      <c r="FA195" s="187"/>
      <c r="FB195" s="187">
        <v>384424.368</v>
      </c>
      <c r="FC195" s="238">
        <f t="shared" si="129"/>
        <v>1</v>
      </c>
      <c r="FD195" s="187"/>
      <c r="FE195" s="26">
        <v>1</v>
      </c>
      <c r="FF195" s="26"/>
      <c r="FG195" s="26"/>
      <c r="FH195" s="26">
        <f t="shared" si="106"/>
        <v>1</v>
      </c>
      <c r="FI195" s="187"/>
      <c r="FJ195" s="187">
        <v>15695.771999999999</v>
      </c>
      <c r="FK195" s="26"/>
      <c r="FL195" s="26"/>
      <c r="FM195" s="26"/>
      <c r="FN195" s="26" t="e">
        <f t="shared" si="133"/>
        <v>#DIV/0!</v>
      </c>
      <c r="FO195" s="187"/>
      <c r="FP195" s="187"/>
      <c r="FQ195" s="26" t="e">
        <f t="shared" si="119"/>
        <v>#DIV/0!</v>
      </c>
      <c r="FR195" s="187">
        <f t="shared" si="130"/>
        <v>0</v>
      </c>
      <c r="FS195" s="187"/>
      <c r="FT195" s="238" t="e">
        <f t="shared" si="112"/>
        <v>#DIV/0!</v>
      </c>
      <c r="FU195" s="187">
        <v>0</v>
      </c>
      <c r="FV195" s="187">
        <v>0</v>
      </c>
      <c r="FW195" s="238"/>
      <c r="FX195" s="238"/>
      <c r="FY195" s="26" t="e">
        <f t="shared" si="122"/>
        <v>#DIV/0!</v>
      </c>
      <c r="FZ195" s="187"/>
      <c r="GA195" s="187">
        <v>0</v>
      </c>
      <c r="GB195" s="187"/>
      <c r="GC195" s="26"/>
      <c r="GD195" s="100"/>
      <c r="GE195" s="100"/>
      <c r="GF195" s="26"/>
      <c r="GG195" s="26"/>
      <c r="GH195" s="26"/>
      <c r="GI195" s="26"/>
      <c r="GJ195" s="26"/>
      <c r="GK195" s="26"/>
      <c r="GL195" s="26"/>
      <c r="GM195" s="100"/>
      <c r="GN195" s="100"/>
      <c r="GO195" s="26" t="e">
        <f t="shared" si="113"/>
        <v>#DIV/0!</v>
      </c>
      <c r="GP195" s="100"/>
      <c r="GQ195" s="187"/>
      <c r="GR195" s="26"/>
      <c r="GS195" s="100"/>
      <c r="GT195" s="100"/>
      <c r="GU195" s="26"/>
      <c r="GV195" s="26"/>
      <c r="GW195" s="291"/>
      <c r="GX195" s="26"/>
      <c r="GY195" s="100"/>
      <c r="GZ195" s="291"/>
      <c r="HA195" s="26"/>
      <c r="HB195" s="100"/>
      <c r="HC195" s="26"/>
      <c r="HD195" s="26"/>
      <c r="HE195" s="26"/>
      <c r="HF195" s="26"/>
      <c r="HG195" s="26"/>
      <c r="HH195" s="26"/>
      <c r="HI195" s="26"/>
      <c r="HJ195" s="26" t="e">
        <f t="shared" si="132"/>
        <v>#DIV/0!</v>
      </c>
      <c r="HK195" s="187"/>
      <c r="HL195" s="187">
        <f t="shared" si="121"/>
        <v>0</v>
      </c>
      <c r="HM195" s="26"/>
      <c r="HN195" s="187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187"/>
      <c r="IA195" s="187"/>
      <c r="IB195" s="187"/>
      <c r="IC195" s="26"/>
      <c r="ID195" s="26"/>
      <c r="IE195" s="187"/>
      <c r="IF195" s="187"/>
      <c r="IG195" s="26"/>
      <c r="IH195" s="26"/>
      <c r="IJ195" s="187"/>
      <c r="IK195" s="26"/>
    </row>
    <row r="196" spans="1:245" ht="10.5" customHeight="1" hidden="1">
      <c r="A196" s="39" t="s">
        <v>247</v>
      </c>
      <c r="B196" s="153"/>
      <c r="C196" s="153"/>
      <c r="D196" s="153"/>
      <c r="E196" s="23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56"/>
      <c r="U196" s="12"/>
      <c r="V196" s="100"/>
      <c r="W196" s="1"/>
      <c r="X196" s="12"/>
      <c r="Y196" s="12"/>
      <c r="Z196" s="12"/>
      <c r="AA196" s="12"/>
      <c r="AB196" s="100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"/>
      <c r="AV196" s="12"/>
      <c r="AW196" s="12"/>
      <c r="AX196" s="12"/>
      <c r="AY196" s="23"/>
      <c r="AZ196" s="12"/>
      <c r="BA196" s="12"/>
      <c r="BB196" s="12"/>
      <c r="BC196" s="1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23"/>
      <c r="BS196" s="12"/>
      <c r="BT196" s="1"/>
      <c r="BU196" s="1"/>
      <c r="BV196" s="1"/>
      <c r="BW196" s="1"/>
      <c r="BX196" s="1"/>
      <c r="BY196" s="1"/>
      <c r="BZ196" s="1"/>
      <c r="CA196" s="1"/>
      <c r="CB196" s="12"/>
      <c r="CC196" s="1"/>
      <c r="CD196" s="1"/>
      <c r="CE196" s="148"/>
      <c r="CF196" s="23"/>
      <c r="CG196" s="100"/>
      <c r="CH196" s="100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176"/>
      <c r="CV196" s="26"/>
      <c r="CW196" s="182"/>
      <c r="CX196" s="182"/>
      <c r="CY196" s="182"/>
      <c r="CZ196" s="187"/>
      <c r="DA196" s="187"/>
      <c r="DB196" s="187"/>
      <c r="DC196" s="8"/>
      <c r="DD196" s="100"/>
      <c r="DE196" s="100"/>
      <c r="DF196" s="182"/>
      <c r="DG196" s="182"/>
      <c r="DH196" s="182"/>
      <c r="DI196" s="182"/>
      <c r="DJ196" s="182"/>
      <c r="DK196" s="182"/>
      <c r="DL196" s="182"/>
      <c r="DM196" s="8"/>
      <c r="DN196" s="26"/>
      <c r="DO196" s="199"/>
      <c r="DP196" s="187"/>
      <c r="DQ196" s="238"/>
      <c r="DR196" s="238"/>
      <c r="DS196" s="223"/>
      <c r="DT196" s="187"/>
      <c r="DU196" s="238"/>
      <c r="DV196" s="229"/>
      <c r="DW196" s="187"/>
      <c r="DX196" s="238"/>
      <c r="DY196" s="238"/>
      <c r="DZ196" s="238"/>
      <c r="EA196" s="238"/>
      <c r="EB196" s="238"/>
      <c r="EC196" s="238"/>
      <c r="ED196" s="187"/>
      <c r="EE196" s="187"/>
      <c r="EF196" s="238"/>
      <c r="EG196" s="187"/>
      <c r="EH196" s="187"/>
      <c r="EI196" s="187"/>
      <c r="EJ196" s="238"/>
      <c r="EK196" s="187"/>
      <c r="EL196" s="187"/>
      <c r="EM196" s="26"/>
      <c r="EN196" s="187"/>
      <c r="EO196" s="238"/>
      <c r="EP196" s="187"/>
      <c r="EQ196" s="187"/>
      <c r="ER196" s="238"/>
      <c r="ES196" s="238"/>
      <c r="ET196" s="187"/>
      <c r="EU196" s="187"/>
      <c r="EV196" s="187"/>
      <c r="EW196" s="238"/>
      <c r="EX196" s="187"/>
      <c r="EY196" s="187">
        <v>1481273.076</v>
      </c>
      <c r="EZ196" s="251">
        <f t="shared" si="105"/>
        <v>1</v>
      </c>
      <c r="FA196" s="187"/>
      <c r="FB196" s="187">
        <v>3379172.9880000004</v>
      </c>
      <c r="FC196" s="238">
        <f t="shared" si="129"/>
        <v>1</v>
      </c>
      <c r="FD196" s="187"/>
      <c r="FE196" s="26">
        <v>1</v>
      </c>
      <c r="FF196" s="26"/>
      <c r="FG196" s="26"/>
      <c r="FH196" s="26">
        <f t="shared" si="106"/>
        <v>1</v>
      </c>
      <c r="FI196" s="187"/>
      <c r="FJ196" s="187">
        <v>3603052.8359999997</v>
      </c>
      <c r="FK196" s="26"/>
      <c r="FL196" s="26"/>
      <c r="FM196" s="26"/>
      <c r="FN196" s="26" t="e">
        <f t="shared" si="133"/>
        <v>#DIV/0!</v>
      </c>
      <c r="FO196" s="187"/>
      <c r="FP196" s="187"/>
      <c r="FQ196" s="26" t="e">
        <f t="shared" si="119"/>
        <v>#DIV/0!</v>
      </c>
      <c r="FR196" s="187">
        <f t="shared" si="130"/>
        <v>0</v>
      </c>
      <c r="FS196" s="187"/>
      <c r="FT196" s="238" t="e">
        <f t="shared" si="112"/>
        <v>#DIV/0!</v>
      </c>
      <c r="FU196" s="187">
        <v>0</v>
      </c>
      <c r="FV196" s="187">
        <v>0</v>
      </c>
      <c r="FW196" s="238"/>
      <c r="FX196" s="238"/>
      <c r="FY196" s="26" t="e">
        <f t="shared" si="122"/>
        <v>#DIV/0!</v>
      </c>
      <c r="FZ196" s="187"/>
      <c r="GA196" s="187">
        <v>0</v>
      </c>
      <c r="GB196" s="187"/>
      <c r="GC196" s="26"/>
      <c r="GD196" s="100"/>
      <c r="GE196" s="100"/>
      <c r="GF196" s="26"/>
      <c r="GG196" s="26"/>
      <c r="GH196" s="26"/>
      <c r="GI196" s="26"/>
      <c r="GJ196" s="26"/>
      <c r="GK196" s="26"/>
      <c r="GL196" s="26"/>
      <c r="GM196" s="100"/>
      <c r="GN196" s="100"/>
      <c r="GO196" s="26" t="e">
        <f t="shared" si="113"/>
        <v>#DIV/0!</v>
      </c>
      <c r="GP196" s="100"/>
      <c r="GQ196" s="187"/>
      <c r="GR196" s="26"/>
      <c r="GS196" s="100"/>
      <c r="GT196" s="100"/>
      <c r="GU196" s="26"/>
      <c r="GV196" s="26"/>
      <c r="GW196" s="291"/>
      <c r="GX196" s="26"/>
      <c r="GY196" s="100"/>
      <c r="GZ196" s="291"/>
      <c r="HA196" s="26"/>
      <c r="HB196" s="100"/>
      <c r="HC196" s="26"/>
      <c r="HD196" s="26"/>
      <c r="HE196" s="26"/>
      <c r="HF196" s="26"/>
      <c r="HG196" s="26"/>
      <c r="HH196" s="26"/>
      <c r="HI196" s="26"/>
      <c r="HJ196" s="26" t="e">
        <f t="shared" si="132"/>
        <v>#DIV/0!</v>
      </c>
      <c r="HK196" s="187"/>
      <c r="HL196" s="187">
        <f t="shared" si="121"/>
        <v>0</v>
      </c>
      <c r="HM196" s="26"/>
      <c r="HN196" s="187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187"/>
      <c r="IA196" s="187"/>
      <c r="IB196" s="187"/>
      <c r="IC196" s="26"/>
      <c r="ID196" s="26"/>
      <c r="IE196" s="187"/>
      <c r="IF196" s="187"/>
      <c r="IG196" s="26"/>
      <c r="IH196" s="26"/>
      <c r="IJ196" s="187"/>
      <c r="IK196" s="26"/>
    </row>
    <row r="197" spans="1:245" ht="10.5" customHeight="1" hidden="1">
      <c r="A197" s="39" t="s">
        <v>249</v>
      </c>
      <c r="B197" s="153"/>
      <c r="C197" s="153"/>
      <c r="D197" s="153"/>
      <c r="E197" s="23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56"/>
      <c r="U197" s="12"/>
      <c r="V197" s="100"/>
      <c r="W197" s="1"/>
      <c r="X197" s="12"/>
      <c r="Y197" s="12"/>
      <c r="Z197" s="12"/>
      <c r="AA197" s="12"/>
      <c r="AB197" s="100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"/>
      <c r="AV197" s="12"/>
      <c r="AW197" s="12"/>
      <c r="AX197" s="12"/>
      <c r="AY197" s="23"/>
      <c r="AZ197" s="12"/>
      <c r="BA197" s="12"/>
      <c r="BB197" s="12"/>
      <c r="BC197" s="1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23"/>
      <c r="BS197" s="12"/>
      <c r="BT197" s="1"/>
      <c r="BU197" s="1"/>
      <c r="BV197" s="1"/>
      <c r="BW197" s="1"/>
      <c r="BX197" s="1"/>
      <c r="BY197" s="1"/>
      <c r="BZ197" s="1"/>
      <c r="CA197" s="1"/>
      <c r="CB197" s="12"/>
      <c r="CC197" s="1"/>
      <c r="CD197" s="1"/>
      <c r="CE197" s="148"/>
      <c r="CF197" s="23"/>
      <c r="CG197" s="100"/>
      <c r="CH197" s="100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176"/>
      <c r="CV197" s="26"/>
      <c r="CW197" s="182"/>
      <c r="CX197" s="182"/>
      <c r="CY197" s="182"/>
      <c r="CZ197" s="187"/>
      <c r="DA197" s="187"/>
      <c r="DB197" s="187"/>
      <c r="DC197" s="8"/>
      <c r="DD197" s="100"/>
      <c r="DE197" s="100"/>
      <c r="DF197" s="182"/>
      <c r="DG197" s="182"/>
      <c r="DH197" s="182"/>
      <c r="DI197" s="182"/>
      <c r="DJ197" s="182"/>
      <c r="DK197" s="182"/>
      <c r="DL197" s="182"/>
      <c r="DM197" s="8"/>
      <c r="DN197" s="26"/>
      <c r="DO197" s="199"/>
      <c r="DP197" s="187"/>
      <c r="DQ197" s="238"/>
      <c r="DR197" s="238"/>
      <c r="DS197" s="223"/>
      <c r="DT197" s="187"/>
      <c r="DU197" s="238"/>
      <c r="DV197" s="229"/>
      <c r="DW197" s="187"/>
      <c r="DX197" s="238"/>
      <c r="DY197" s="238"/>
      <c r="DZ197" s="238"/>
      <c r="EA197" s="238"/>
      <c r="EB197" s="238"/>
      <c r="EC197" s="238"/>
      <c r="ED197" s="187"/>
      <c r="EE197" s="187"/>
      <c r="EF197" s="238"/>
      <c r="EG197" s="187"/>
      <c r="EH197" s="187"/>
      <c r="EI197" s="187"/>
      <c r="EJ197" s="238"/>
      <c r="EK197" s="187"/>
      <c r="EL197" s="187"/>
      <c r="EM197" s="26"/>
      <c r="EN197" s="187"/>
      <c r="EO197" s="238"/>
      <c r="EP197" s="187"/>
      <c r="EQ197" s="187"/>
      <c r="ER197" s="238"/>
      <c r="ES197" s="238"/>
      <c r="ET197" s="187"/>
      <c r="EU197" s="187"/>
      <c r="EV197" s="187"/>
      <c r="EW197" s="238"/>
      <c r="EX197" s="187"/>
      <c r="EY197" s="187"/>
      <c r="EZ197" s="251" t="e">
        <f>(EY197-FA197)/EY197</f>
        <v>#DIV/0!</v>
      </c>
      <c r="FA197" s="187"/>
      <c r="FB197" s="187">
        <v>18533.016</v>
      </c>
      <c r="FC197" s="238">
        <f t="shared" si="129"/>
        <v>1</v>
      </c>
      <c r="FD197" s="187"/>
      <c r="FE197" s="26">
        <v>1</v>
      </c>
      <c r="FF197" s="26"/>
      <c r="FG197" s="26"/>
      <c r="FH197" s="26">
        <f>(FJ197-FI197)/FJ197</f>
        <v>1</v>
      </c>
      <c r="FI197" s="187"/>
      <c r="FJ197" s="187">
        <v>25982.232</v>
      </c>
      <c r="FK197" s="26"/>
      <c r="FL197" s="26"/>
      <c r="FM197" s="26"/>
      <c r="FN197" s="26" t="e">
        <f t="shared" si="133"/>
        <v>#DIV/0!</v>
      </c>
      <c r="FO197" s="187"/>
      <c r="FP197" s="187"/>
      <c r="FQ197" s="26" t="e">
        <f t="shared" si="119"/>
        <v>#DIV/0!</v>
      </c>
      <c r="FR197" s="187">
        <f t="shared" si="130"/>
        <v>0</v>
      </c>
      <c r="FS197" s="187"/>
      <c r="FT197" s="238" t="e">
        <f t="shared" si="112"/>
        <v>#DIV/0!</v>
      </c>
      <c r="FU197" s="187">
        <v>0</v>
      </c>
      <c r="FV197" s="187">
        <v>0</v>
      </c>
      <c r="FW197" s="238"/>
      <c r="FX197" s="238"/>
      <c r="FY197" s="26" t="e">
        <f t="shared" si="122"/>
        <v>#DIV/0!</v>
      </c>
      <c r="FZ197" s="187"/>
      <c r="GA197" s="187">
        <v>0</v>
      </c>
      <c r="GB197" s="187"/>
      <c r="GC197" s="26"/>
      <c r="GD197" s="100"/>
      <c r="GE197" s="100"/>
      <c r="GF197" s="26"/>
      <c r="GG197" s="26"/>
      <c r="GH197" s="26"/>
      <c r="GI197" s="26"/>
      <c r="GJ197" s="26"/>
      <c r="GK197" s="26"/>
      <c r="GL197" s="26"/>
      <c r="GM197" s="100"/>
      <c r="GN197" s="100"/>
      <c r="GO197" s="26" t="e">
        <f t="shared" si="113"/>
        <v>#DIV/0!</v>
      </c>
      <c r="GP197" s="100"/>
      <c r="GQ197" s="187"/>
      <c r="GR197" s="26"/>
      <c r="GS197" s="100"/>
      <c r="GT197" s="100"/>
      <c r="GU197" s="26"/>
      <c r="GV197" s="26"/>
      <c r="GW197" s="291"/>
      <c r="GX197" s="26"/>
      <c r="GY197" s="100"/>
      <c r="GZ197" s="291"/>
      <c r="HA197" s="26"/>
      <c r="HB197" s="100"/>
      <c r="HC197" s="26"/>
      <c r="HD197" s="26"/>
      <c r="HE197" s="26"/>
      <c r="HF197" s="26"/>
      <c r="HG197" s="26"/>
      <c r="HH197" s="26"/>
      <c r="HI197" s="26"/>
      <c r="HJ197" s="26" t="e">
        <f t="shared" si="132"/>
        <v>#DIV/0!</v>
      </c>
      <c r="HK197" s="187"/>
      <c r="HL197" s="187">
        <f t="shared" si="121"/>
        <v>0</v>
      </c>
      <c r="HM197" s="26"/>
      <c r="HN197" s="187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187"/>
      <c r="IA197" s="187"/>
      <c r="IB197" s="187"/>
      <c r="IC197" s="26"/>
      <c r="ID197" s="26"/>
      <c r="IE197" s="187"/>
      <c r="IF197" s="187"/>
      <c r="IG197" s="26"/>
      <c r="IH197" s="26"/>
      <c r="IJ197" s="187"/>
      <c r="IK197" s="26"/>
    </row>
    <row r="198" spans="1:245" ht="10.5" customHeight="1" hidden="1">
      <c r="A198" s="39" t="s">
        <v>250</v>
      </c>
      <c r="B198" s="153"/>
      <c r="C198" s="153"/>
      <c r="D198" s="153"/>
      <c r="E198" s="23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56"/>
      <c r="U198" s="12"/>
      <c r="V198" s="100"/>
      <c r="W198" s="1"/>
      <c r="X198" s="12"/>
      <c r="Y198" s="12"/>
      <c r="Z198" s="12"/>
      <c r="AA198" s="12"/>
      <c r="AB198" s="100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"/>
      <c r="AV198" s="12"/>
      <c r="AW198" s="12"/>
      <c r="AX198" s="12"/>
      <c r="AY198" s="23"/>
      <c r="AZ198" s="12"/>
      <c r="BA198" s="12"/>
      <c r="BB198" s="12"/>
      <c r="BC198" s="1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23"/>
      <c r="BS198" s="12"/>
      <c r="BT198" s="1"/>
      <c r="BU198" s="1"/>
      <c r="BV198" s="1"/>
      <c r="BW198" s="1"/>
      <c r="BX198" s="1"/>
      <c r="BY198" s="1"/>
      <c r="BZ198" s="1"/>
      <c r="CA198" s="1"/>
      <c r="CB198" s="12"/>
      <c r="CC198" s="1"/>
      <c r="CD198" s="1"/>
      <c r="CE198" s="148"/>
      <c r="CF198" s="23"/>
      <c r="CG198" s="100"/>
      <c r="CH198" s="100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176"/>
      <c r="CV198" s="26"/>
      <c r="CW198" s="182"/>
      <c r="CX198" s="182"/>
      <c r="CY198" s="182"/>
      <c r="CZ198" s="187"/>
      <c r="DA198" s="187"/>
      <c r="DB198" s="187"/>
      <c r="DC198" s="8"/>
      <c r="DD198" s="100"/>
      <c r="DE198" s="100"/>
      <c r="DF198" s="182"/>
      <c r="DG198" s="182"/>
      <c r="DH198" s="182"/>
      <c r="DI198" s="182"/>
      <c r="DJ198" s="182"/>
      <c r="DK198" s="182"/>
      <c r="DL198" s="182"/>
      <c r="DM198" s="8"/>
      <c r="DN198" s="26"/>
      <c r="DO198" s="199"/>
      <c r="DP198" s="187"/>
      <c r="DQ198" s="238"/>
      <c r="DR198" s="238"/>
      <c r="DS198" s="223"/>
      <c r="DT198" s="187"/>
      <c r="DU198" s="238"/>
      <c r="DV198" s="229"/>
      <c r="DW198" s="187"/>
      <c r="DX198" s="238"/>
      <c r="DY198" s="238"/>
      <c r="DZ198" s="238"/>
      <c r="EA198" s="238"/>
      <c r="EB198" s="238"/>
      <c r="EC198" s="238"/>
      <c r="ED198" s="187"/>
      <c r="EE198" s="187"/>
      <c r="EF198" s="238"/>
      <c r="EG198" s="187"/>
      <c r="EH198" s="187"/>
      <c r="EI198" s="187"/>
      <c r="EJ198" s="238"/>
      <c r="EK198" s="187"/>
      <c r="EL198" s="187"/>
      <c r="EM198" s="26"/>
      <c r="EN198" s="187"/>
      <c r="EO198" s="238"/>
      <c r="EP198" s="187"/>
      <c r="EQ198" s="187"/>
      <c r="ER198" s="238"/>
      <c r="ES198" s="238"/>
      <c r="ET198" s="187"/>
      <c r="EU198" s="187"/>
      <c r="EV198" s="187"/>
      <c r="EW198" s="238"/>
      <c r="EX198" s="187"/>
      <c r="EY198" s="187"/>
      <c r="EZ198" s="251" t="e">
        <f>(EY198-FA198)/EY198</f>
        <v>#DIV/0!</v>
      </c>
      <c r="FA198" s="187"/>
      <c r="FB198" s="187">
        <v>173599.956</v>
      </c>
      <c r="FC198" s="238">
        <f t="shared" si="129"/>
        <v>1</v>
      </c>
      <c r="FD198" s="187"/>
      <c r="FE198" s="26">
        <v>1</v>
      </c>
      <c r="FF198" s="26"/>
      <c r="FG198" s="26"/>
      <c r="FH198" s="26">
        <f>(FJ198-FI198)/FJ198</f>
        <v>1</v>
      </c>
      <c r="FI198" s="187"/>
      <c r="FJ198" s="187">
        <v>278915.388</v>
      </c>
      <c r="FK198" s="26"/>
      <c r="FL198" s="26"/>
      <c r="FM198" s="26"/>
      <c r="FN198" s="26" t="e">
        <f t="shared" si="133"/>
        <v>#DIV/0!</v>
      </c>
      <c r="FO198" s="187"/>
      <c r="FP198" s="187"/>
      <c r="FQ198" s="26" t="e">
        <f t="shared" si="119"/>
        <v>#DIV/0!</v>
      </c>
      <c r="FR198" s="187">
        <f t="shared" si="130"/>
        <v>0</v>
      </c>
      <c r="FS198" s="187"/>
      <c r="FT198" s="238" t="e">
        <f t="shared" si="112"/>
        <v>#DIV/0!</v>
      </c>
      <c r="FU198" s="187">
        <v>0</v>
      </c>
      <c r="FV198" s="187">
        <v>0</v>
      </c>
      <c r="FW198" s="238"/>
      <c r="FX198" s="238"/>
      <c r="FY198" s="26" t="e">
        <f t="shared" si="122"/>
        <v>#DIV/0!</v>
      </c>
      <c r="FZ198" s="187"/>
      <c r="GA198" s="187">
        <v>0</v>
      </c>
      <c r="GB198" s="187"/>
      <c r="GC198" s="26"/>
      <c r="GD198" s="100"/>
      <c r="GE198" s="100"/>
      <c r="GF198" s="26"/>
      <c r="GG198" s="26"/>
      <c r="GH198" s="26"/>
      <c r="GI198" s="26"/>
      <c r="GJ198" s="26"/>
      <c r="GK198" s="26"/>
      <c r="GL198" s="26"/>
      <c r="GM198" s="100"/>
      <c r="GN198" s="100"/>
      <c r="GO198" s="26" t="e">
        <f t="shared" si="113"/>
        <v>#DIV/0!</v>
      </c>
      <c r="GP198" s="100"/>
      <c r="GQ198" s="187"/>
      <c r="GR198" s="26"/>
      <c r="GS198" s="100"/>
      <c r="GT198" s="100"/>
      <c r="GU198" s="26"/>
      <c r="GV198" s="26"/>
      <c r="GW198" s="291"/>
      <c r="GX198" s="26"/>
      <c r="GY198" s="100"/>
      <c r="GZ198" s="291"/>
      <c r="HA198" s="26"/>
      <c r="HB198" s="100"/>
      <c r="HC198" s="26"/>
      <c r="HD198" s="26"/>
      <c r="HE198" s="26"/>
      <c r="HF198" s="26"/>
      <c r="HG198" s="26"/>
      <c r="HH198" s="26"/>
      <c r="HI198" s="26"/>
      <c r="HJ198" s="26" t="e">
        <f t="shared" si="132"/>
        <v>#DIV/0!</v>
      </c>
      <c r="HK198" s="187"/>
      <c r="HL198" s="187">
        <f t="shared" si="121"/>
        <v>0</v>
      </c>
      <c r="HM198" s="26"/>
      <c r="HN198" s="187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187"/>
      <c r="IA198" s="187"/>
      <c r="IB198" s="187"/>
      <c r="IC198" s="26"/>
      <c r="ID198" s="26"/>
      <c r="IE198" s="187"/>
      <c r="IF198" s="187"/>
      <c r="IG198" s="26"/>
      <c r="IH198" s="26"/>
      <c r="IJ198" s="187"/>
      <c r="IK198" s="26"/>
    </row>
    <row r="199" spans="1:245" ht="10.5" customHeight="1" hidden="1">
      <c r="A199" s="39" t="s">
        <v>251</v>
      </c>
      <c r="B199" s="153"/>
      <c r="C199" s="153"/>
      <c r="D199" s="153"/>
      <c r="E199" s="23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56"/>
      <c r="U199" s="12"/>
      <c r="V199" s="100"/>
      <c r="W199" s="1"/>
      <c r="X199" s="12"/>
      <c r="Y199" s="12"/>
      <c r="Z199" s="12"/>
      <c r="AA199" s="12"/>
      <c r="AB199" s="100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"/>
      <c r="AV199" s="12"/>
      <c r="AW199" s="12"/>
      <c r="AX199" s="12"/>
      <c r="AY199" s="23"/>
      <c r="AZ199" s="12"/>
      <c r="BA199" s="12"/>
      <c r="BB199" s="12"/>
      <c r="BC199" s="1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23"/>
      <c r="BS199" s="12"/>
      <c r="BT199" s="1"/>
      <c r="BU199" s="1"/>
      <c r="BV199" s="1"/>
      <c r="BW199" s="1"/>
      <c r="BX199" s="1"/>
      <c r="BY199" s="1"/>
      <c r="BZ199" s="1"/>
      <c r="CA199" s="1"/>
      <c r="CB199" s="12"/>
      <c r="CC199" s="1"/>
      <c r="CD199" s="1"/>
      <c r="CE199" s="148"/>
      <c r="CF199" s="23"/>
      <c r="CG199" s="100"/>
      <c r="CH199" s="100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176"/>
      <c r="CV199" s="26"/>
      <c r="CW199" s="182"/>
      <c r="CX199" s="182"/>
      <c r="CY199" s="182"/>
      <c r="CZ199" s="187"/>
      <c r="DA199" s="187"/>
      <c r="DB199" s="187"/>
      <c r="DC199" s="8"/>
      <c r="DD199" s="100"/>
      <c r="DE199" s="100"/>
      <c r="DF199" s="182"/>
      <c r="DG199" s="182"/>
      <c r="DH199" s="182"/>
      <c r="DI199" s="182"/>
      <c r="DJ199" s="182"/>
      <c r="DK199" s="182"/>
      <c r="DL199" s="182"/>
      <c r="DM199" s="8"/>
      <c r="DN199" s="26"/>
      <c r="DO199" s="199"/>
      <c r="DP199" s="187"/>
      <c r="DQ199" s="238"/>
      <c r="DR199" s="238"/>
      <c r="DS199" s="223"/>
      <c r="DT199" s="187"/>
      <c r="DU199" s="238"/>
      <c r="DV199" s="229"/>
      <c r="DW199" s="187"/>
      <c r="DX199" s="238"/>
      <c r="DY199" s="238"/>
      <c r="DZ199" s="238"/>
      <c r="EA199" s="238"/>
      <c r="EB199" s="238"/>
      <c r="EC199" s="238"/>
      <c r="ED199" s="187"/>
      <c r="EE199" s="187"/>
      <c r="EF199" s="238"/>
      <c r="EG199" s="187"/>
      <c r="EH199" s="187"/>
      <c r="EI199" s="187"/>
      <c r="EJ199" s="238"/>
      <c r="EK199" s="187"/>
      <c r="EL199" s="187"/>
      <c r="EM199" s="26"/>
      <c r="EN199" s="187"/>
      <c r="EO199" s="238"/>
      <c r="EP199" s="187"/>
      <c r="EQ199" s="187"/>
      <c r="ER199" s="238"/>
      <c r="ES199" s="238"/>
      <c r="ET199" s="187"/>
      <c r="EU199" s="187"/>
      <c r="EV199" s="187"/>
      <c r="EW199" s="238"/>
      <c r="EX199" s="187"/>
      <c r="EY199" s="187"/>
      <c r="EZ199" s="251" t="e">
        <f>(EY199-FA199)/EY199</f>
        <v>#DIV/0!</v>
      </c>
      <c r="FA199" s="187"/>
      <c r="FB199" s="187"/>
      <c r="FC199" s="238"/>
      <c r="FD199" s="187"/>
      <c r="FE199" s="26" t="s">
        <v>0</v>
      </c>
      <c r="FF199" s="26"/>
      <c r="FG199" s="26"/>
      <c r="FH199" s="26">
        <f>(FJ199-FI199)/FJ199</f>
        <v>1</v>
      </c>
      <c r="FI199" s="187"/>
      <c r="FJ199" s="187">
        <v>173636.61599999998</v>
      </c>
      <c r="FK199" s="26"/>
      <c r="FL199" s="26"/>
      <c r="FM199" s="26"/>
      <c r="FN199" s="26" t="e">
        <f t="shared" si="133"/>
        <v>#DIV/0!</v>
      </c>
      <c r="FO199" s="187"/>
      <c r="FP199" s="187"/>
      <c r="FQ199" s="26" t="e">
        <f t="shared" si="119"/>
        <v>#DIV/0!</v>
      </c>
      <c r="FR199" s="187">
        <f t="shared" si="130"/>
        <v>0</v>
      </c>
      <c r="FS199" s="187"/>
      <c r="FT199" s="238" t="e">
        <f t="shared" si="112"/>
        <v>#DIV/0!</v>
      </c>
      <c r="FU199" s="187">
        <v>0</v>
      </c>
      <c r="FV199" s="187">
        <v>0</v>
      </c>
      <c r="FW199" s="238"/>
      <c r="FX199" s="238"/>
      <c r="FY199" s="26" t="e">
        <f t="shared" si="122"/>
        <v>#DIV/0!</v>
      </c>
      <c r="FZ199" s="187"/>
      <c r="GA199" s="187">
        <v>0</v>
      </c>
      <c r="GB199" s="187"/>
      <c r="GC199" s="26"/>
      <c r="GD199" s="100"/>
      <c r="GE199" s="100"/>
      <c r="GF199" s="26"/>
      <c r="GG199" s="26"/>
      <c r="GH199" s="26"/>
      <c r="GI199" s="26"/>
      <c r="GJ199" s="26"/>
      <c r="GK199" s="26"/>
      <c r="GL199" s="26"/>
      <c r="GM199" s="100"/>
      <c r="GN199" s="100"/>
      <c r="GO199" s="26" t="e">
        <f t="shared" si="113"/>
        <v>#DIV/0!</v>
      </c>
      <c r="GP199" s="100"/>
      <c r="GQ199" s="187"/>
      <c r="GR199" s="26"/>
      <c r="GS199" s="100"/>
      <c r="GT199" s="100"/>
      <c r="GU199" s="26"/>
      <c r="GV199" s="26"/>
      <c r="GW199" s="291"/>
      <c r="GX199" s="26"/>
      <c r="GY199" s="100"/>
      <c r="GZ199" s="291"/>
      <c r="HA199" s="26"/>
      <c r="HB199" s="100"/>
      <c r="HC199" s="26"/>
      <c r="HD199" s="26"/>
      <c r="HE199" s="26"/>
      <c r="HF199" s="26"/>
      <c r="HG199" s="26"/>
      <c r="HH199" s="26"/>
      <c r="HI199" s="26"/>
      <c r="HJ199" s="26" t="e">
        <f t="shared" si="132"/>
        <v>#DIV/0!</v>
      </c>
      <c r="HK199" s="187"/>
      <c r="HL199" s="187">
        <f t="shared" si="121"/>
        <v>0</v>
      </c>
      <c r="HM199" s="26"/>
      <c r="HN199" s="187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187"/>
      <c r="IA199" s="187"/>
      <c r="IB199" s="187"/>
      <c r="IC199" s="26"/>
      <c r="ID199" s="26"/>
      <c r="IE199" s="187"/>
      <c r="IF199" s="187"/>
      <c r="IG199" s="26"/>
      <c r="IH199" s="26"/>
      <c r="IJ199" s="187"/>
      <c r="IK199" s="26"/>
    </row>
    <row r="200" spans="1:245" ht="10.5" customHeight="1" hidden="1">
      <c r="A200" s="39" t="s">
        <v>253</v>
      </c>
      <c r="B200" s="153"/>
      <c r="C200" s="153"/>
      <c r="D200" s="153"/>
      <c r="E200" s="23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56"/>
      <c r="U200" s="12"/>
      <c r="V200" s="100"/>
      <c r="W200" s="1"/>
      <c r="X200" s="12"/>
      <c r="Y200" s="12"/>
      <c r="Z200" s="12"/>
      <c r="AA200" s="12"/>
      <c r="AB200" s="100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"/>
      <c r="AV200" s="12"/>
      <c r="AW200" s="12"/>
      <c r="AX200" s="12"/>
      <c r="AY200" s="23"/>
      <c r="AZ200" s="12"/>
      <c r="BA200" s="12"/>
      <c r="BB200" s="12"/>
      <c r="BC200" s="1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23"/>
      <c r="BS200" s="12"/>
      <c r="BT200" s="1"/>
      <c r="BU200" s="1"/>
      <c r="BV200" s="1"/>
      <c r="BW200" s="1"/>
      <c r="BX200" s="1"/>
      <c r="BY200" s="1"/>
      <c r="BZ200" s="1"/>
      <c r="CA200" s="1"/>
      <c r="CB200" s="12"/>
      <c r="CC200" s="1"/>
      <c r="CD200" s="1"/>
      <c r="CE200" s="148"/>
      <c r="CF200" s="23"/>
      <c r="CG200" s="100"/>
      <c r="CH200" s="100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176"/>
      <c r="CV200" s="26"/>
      <c r="CW200" s="182"/>
      <c r="CX200" s="182"/>
      <c r="CY200" s="182"/>
      <c r="CZ200" s="187"/>
      <c r="DA200" s="187"/>
      <c r="DB200" s="187"/>
      <c r="DC200" s="8"/>
      <c r="DD200" s="100"/>
      <c r="DE200" s="100"/>
      <c r="DF200" s="182"/>
      <c r="DG200" s="182"/>
      <c r="DH200" s="182"/>
      <c r="DI200" s="182"/>
      <c r="DJ200" s="182"/>
      <c r="DK200" s="182"/>
      <c r="DL200" s="182"/>
      <c r="DM200" s="8"/>
      <c r="DN200" s="26"/>
      <c r="DO200" s="199"/>
      <c r="DP200" s="187"/>
      <c r="DQ200" s="238"/>
      <c r="DR200" s="238"/>
      <c r="DS200" s="223"/>
      <c r="DT200" s="187"/>
      <c r="DU200" s="238"/>
      <c r="DV200" s="229"/>
      <c r="DW200" s="187"/>
      <c r="DX200" s="238"/>
      <c r="DY200" s="238"/>
      <c r="DZ200" s="238"/>
      <c r="EA200" s="238"/>
      <c r="EB200" s="238"/>
      <c r="EC200" s="238"/>
      <c r="ED200" s="187"/>
      <c r="EE200" s="187"/>
      <c r="EF200" s="238"/>
      <c r="EG200" s="187"/>
      <c r="EH200" s="187"/>
      <c r="EI200" s="187"/>
      <c r="EJ200" s="238"/>
      <c r="EK200" s="187"/>
      <c r="EL200" s="187"/>
      <c r="EM200" s="26"/>
      <c r="EN200" s="187"/>
      <c r="EO200" s="238"/>
      <c r="EP200" s="187"/>
      <c r="EQ200" s="187"/>
      <c r="ER200" s="238"/>
      <c r="ES200" s="238"/>
      <c r="ET200" s="187"/>
      <c r="EU200" s="187"/>
      <c r="EV200" s="187"/>
      <c r="EW200" s="238"/>
      <c r="EX200" s="187"/>
      <c r="EY200" s="187"/>
      <c r="EZ200" s="251"/>
      <c r="FA200" s="187"/>
      <c r="FB200" s="187"/>
      <c r="FC200" s="238"/>
      <c r="FD200" s="187"/>
      <c r="FE200" s="26"/>
      <c r="FF200" s="26"/>
      <c r="FG200" s="26"/>
      <c r="FH200" s="26"/>
      <c r="FI200" s="187"/>
      <c r="FJ200" s="187"/>
      <c r="FK200" s="26"/>
      <c r="FL200" s="26"/>
      <c r="FM200" s="26"/>
      <c r="FN200" s="26" t="e">
        <f t="shared" si="133"/>
        <v>#DIV/0!</v>
      </c>
      <c r="FO200" s="187"/>
      <c r="FP200" s="187"/>
      <c r="FQ200" s="26" t="e">
        <f t="shared" si="119"/>
        <v>#DIV/0!</v>
      </c>
      <c r="FR200" s="187">
        <f t="shared" si="130"/>
        <v>0</v>
      </c>
      <c r="FS200" s="187"/>
      <c r="FT200" s="238" t="e">
        <f t="shared" si="112"/>
        <v>#DIV/0!</v>
      </c>
      <c r="FU200" s="187">
        <v>0</v>
      </c>
      <c r="FV200" s="187">
        <v>0</v>
      </c>
      <c r="FW200" s="238"/>
      <c r="FX200" s="238"/>
      <c r="FY200" s="26" t="e">
        <f t="shared" si="122"/>
        <v>#DIV/0!</v>
      </c>
      <c r="FZ200" s="187"/>
      <c r="GA200" s="187">
        <v>0</v>
      </c>
      <c r="GB200" s="187"/>
      <c r="GC200" s="26"/>
      <c r="GD200" s="100"/>
      <c r="GE200" s="100"/>
      <c r="GF200" s="26"/>
      <c r="GG200" s="26"/>
      <c r="GH200" s="26"/>
      <c r="GI200" s="26"/>
      <c r="GJ200" s="26"/>
      <c r="GK200" s="26"/>
      <c r="GL200" s="26"/>
      <c r="GM200" s="100"/>
      <c r="GN200" s="100"/>
      <c r="GO200" s="26" t="e">
        <f t="shared" si="113"/>
        <v>#DIV/0!</v>
      </c>
      <c r="GP200" s="100"/>
      <c r="GQ200" s="187"/>
      <c r="GR200" s="26"/>
      <c r="GS200" s="100"/>
      <c r="GT200" s="100"/>
      <c r="GU200" s="26"/>
      <c r="GV200" s="26"/>
      <c r="GW200" s="291"/>
      <c r="GX200" s="26"/>
      <c r="GY200" s="100"/>
      <c r="GZ200" s="291"/>
      <c r="HA200" s="26"/>
      <c r="HB200" s="100"/>
      <c r="HC200" s="26"/>
      <c r="HD200" s="26"/>
      <c r="HE200" s="26"/>
      <c r="HF200" s="26"/>
      <c r="HG200" s="26"/>
      <c r="HH200" s="26"/>
      <c r="HI200" s="26"/>
      <c r="HJ200" s="26" t="e">
        <f t="shared" si="132"/>
        <v>#DIV/0!</v>
      </c>
      <c r="HK200" s="187"/>
      <c r="HL200" s="187">
        <f t="shared" si="121"/>
        <v>0</v>
      </c>
      <c r="HM200" s="26"/>
      <c r="HN200" s="187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187"/>
      <c r="IA200" s="187"/>
      <c r="IB200" s="187"/>
      <c r="IC200" s="26"/>
      <c r="ID200" s="26"/>
      <c r="IE200" s="187"/>
      <c r="IF200" s="187"/>
      <c r="IG200" s="26"/>
      <c r="IH200" s="26"/>
      <c r="IJ200" s="187"/>
      <c r="IK200" s="26"/>
    </row>
    <row r="201" spans="1:245" ht="10.5" customHeight="1" hidden="1">
      <c r="A201" s="39" t="s">
        <v>254</v>
      </c>
      <c r="B201" s="153"/>
      <c r="C201" s="153"/>
      <c r="D201" s="153"/>
      <c r="E201" s="23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56"/>
      <c r="U201" s="12"/>
      <c r="V201" s="100"/>
      <c r="W201" s="1"/>
      <c r="X201" s="12"/>
      <c r="Y201" s="12"/>
      <c r="Z201" s="12"/>
      <c r="AA201" s="12"/>
      <c r="AB201" s="100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"/>
      <c r="AV201" s="12"/>
      <c r="AW201" s="12"/>
      <c r="AX201" s="12"/>
      <c r="AY201" s="23"/>
      <c r="AZ201" s="12"/>
      <c r="BA201" s="12"/>
      <c r="BB201" s="12"/>
      <c r="BC201" s="1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23"/>
      <c r="BS201" s="12"/>
      <c r="BT201" s="1"/>
      <c r="BU201" s="1"/>
      <c r="BV201" s="1"/>
      <c r="BW201" s="1"/>
      <c r="BX201" s="1"/>
      <c r="BY201" s="1"/>
      <c r="BZ201" s="1"/>
      <c r="CA201" s="1"/>
      <c r="CB201" s="12"/>
      <c r="CC201" s="1"/>
      <c r="CD201" s="1"/>
      <c r="CE201" s="148"/>
      <c r="CF201" s="23"/>
      <c r="CG201" s="100"/>
      <c r="CH201" s="100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176"/>
      <c r="CV201" s="26"/>
      <c r="CW201" s="182"/>
      <c r="CX201" s="182"/>
      <c r="CY201" s="182"/>
      <c r="CZ201" s="187"/>
      <c r="DA201" s="187"/>
      <c r="DB201" s="187"/>
      <c r="DC201" s="8"/>
      <c r="DD201" s="100"/>
      <c r="DE201" s="100"/>
      <c r="DF201" s="182"/>
      <c r="DG201" s="182"/>
      <c r="DH201" s="182"/>
      <c r="DI201" s="182"/>
      <c r="DJ201" s="182"/>
      <c r="DK201" s="182"/>
      <c r="DL201" s="182"/>
      <c r="DM201" s="8"/>
      <c r="DN201" s="26"/>
      <c r="DO201" s="199"/>
      <c r="DP201" s="187"/>
      <c r="DQ201" s="238"/>
      <c r="DR201" s="238"/>
      <c r="DS201" s="223"/>
      <c r="DT201" s="187"/>
      <c r="DU201" s="238"/>
      <c r="DV201" s="229"/>
      <c r="DW201" s="187"/>
      <c r="DX201" s="238"/>
      <c r="DY201" s="238"/>
      <c r="DZ201" s="238"/>
      <c r="EA201" s="238"/>
      <c r="EB201" s="238"/>
      <c r="EC201" s="238"/>
      <c r="ED201" s="187"/>
      <c r="EE201" s="187"/>
      <c r="EF201" s="238"/>
      <c r="EG201" s="187"/>
      <c r="EH201" s="187"/>
      <c r="EI201" s="187"/>
      <c r="EJ201" s="238"/>
      <c r="EK201" s="187"/>
      <c r="EL201" s="187"/>
      <c r="EM201" s="26"/>
      <c r="EN201" s="187"/>
      <c r="EO201" s="238"/>
      <c r="EP201" s="187"/>
      <c r="EQ201" s="187"/>
      <c r="ER201" s="238"/>
      <c r="ES201" s="238"/>
      <c r="ET201" s="187"/>
      <c r="EU201" s="187"/>
      <c r="EV201" s="187"/>
      <c r="EW201" s="238"/>
      <c r="EX201" s="187"/>
      <c r="EY201" s="187"/>
      <c r="EZ201" s="251"/>
      <c r="FA201" s="187"/>
      <c r="FB201" s="187"/>
      <c r="FC201" s="238"/>
      <c r="FD201" s="187"/>
      <c r="FE201" s="26"/>
      <c r="FF201" s="26"/>
      <c r="FG201" s="26"/>
      <c r="FH201" s="26"/>
      <c r="FI201" s="187"/>
      <c r="FJ201" s="187"/>
      <c r="FK201" s="26"/>
      <c r="FL201" s="26"/>
      <c r="FM201" s="26"/>
      <c r="FN201" s="26" t="e">
        <f t="shared" si="133"/>
        <v>#DIV/0!</v>
      </c>
      <c r="FO201" s="187"/>
      <c r="FP201" s="187"/>
      <c r="FQ201" s="26" t="e">
        <f t="shared" si="119"/>
        <v>#DIV/0!</v>
      </c>
      <c r="FR201" s="187">
        <f t="shared" si="130"/>
        <v>0</v>
      </c>
      <c r="FS201" s="187"/>
      <c r="FT201" s="238" t="e">
        <f t="shared" si="112"/>
        <v>#DIV/0!</v>
      </c>
      <c r="FU201" s="187">
        <v>0</v>
      </c>
      <c r="FV201" s="187">
        <v>0</v>
      </c>
      <c r="FW201" s="238"/>
      <c r="FX201" s="238"/>
      <c r="FY201" s="26" t="e">
        <f t="shared" si="122"/>
        <v>#DIV/0!</v>
      </c>
      <c r="FZ201" s="187"/>
      <c r="GA201" s="187">
        <v>0</v>
      </c>
      <c r="GB201" s="187"/>
      <c r="GC201" s="26"/>
      <c r="GD201" s="100"/>
      <c r="GE201" s="100"/>
      <c r="GF201" s="26"/>
      <c r="GG201" s="26"/>
      <c r="GH201" s="26"/>
      <c r="GI201" s="26"/>
      <c r="GJ201" s="26"/>
      <c r="GK201" s="26"/>
      <c r="GL201" s="26"/>
      <c r="GM201" s="100"/>
      <c r="GN201" s="100"/>
      <c r="GO201" s="26" t="e">
        <f t="shared" si="113"/>
        <v>#DIV/0!</v>
      </c>
      <c r="GP201" s="100"/>
      <c r="GQ201" s="187"/>
      <c r="GR201" s="26"/>
      <c r="GS201" s="100"/>
      <c r="GT201" s="100"/>
      <c r="GU201" s="26"/>
      <c r="GV201" s="26"/>
      <c r="GW201" s="291"/>
      <c r="GX201" s="26"/>
      <c r="GY201" s="100"/>
      <c r="GZ201" s="291"/>
      <c r="HA201" s="26"/>
      <c r="HB201" s="100"/>
      <c r="HC201" s="26"/>
      <c r="HD201" s="26"/>
      <c r="HE201" s="26"/>
      <c r="HF201" s="26"/>
      <c r="HG201" s="26"/>
      <c r="HH201" s="26"/>
      <c r="HI201" s="26"/>
      <c r="HJ201" s="26" t="e">
        <f t="shared" si="132"/>
        <v>#DIV/0!</v>
      </c>
      <c r="HK201" s="187"/>
      <c r="HL201" s="187">
        <f t="shared" si="121"/>
        <v>0</v>
      </c>
      <c r="HM201" s="26"/>
      <c r="HN201" s="187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187"/>
      <c r="IA201" s="187"/>
      <c r="IB201" s="187"/>
      <c r="IC201" s="26"/>
      <c r="ID201" s="26"/>
      <c r="IE201" s="187"/>
      <c r="IF201" s="187"/>
      <c r="IG201" s="26"/>
      <c r="IH201" s="26"/>
      <c r="IJ201" s="187"/>
      <c r="IK201" s="26"/>
    </row>
    <row r="202" spans="1:245" ht="14.25" customHeight="1">
      <c r="A202" s="10" t="s">
        <v>77</v>
      </c>
      <c r="B202" s="153">
        <v>0</v>
      </c>
      <c r="C202" s="153">
        <v>0</v>
      </c>
      <c r="D202" s="1" t="s">
        <v>0</v>
      </c>
      <c r="E202" s="23" t="s">
        <v>0</v>
      </c>
      <c r="F202" s="25" t="s">
        <v>0</v>
      </c>
      <c r="G202" s="1" t="s">
        <v>0</v>
      </c>
      <c r="H202" s="1" t="s">
        <v>0</v>
      </c>
      <c r="I202" s="1" t="s">
        <v>0</v>
      </c>
      <c r="J202" s="1" t="s">
        <v>0</v>
      </c>
      <c r="K202" s="1" t="s">
        <v>0</v>
      </c>
      <c r="L202" s="1" t="s">
        <v>0</v>
      </c>
      <c r="M202" s="1" t="s">
        <v>0</v>
      </c>
      <c r="N202" s="1" t="s">
        <v>0</v>
      </c>
      <c r="O202" s="1" t="s">
        <v>0</v>
      </c>
      <c r="P202" s="1" t="s">
        <v>0</v>
      </c>
      <c r="Q202" s="1" t="s">
        <v>0</v>
      </c>
      <c r="R202" s="1" t="s">
        <v>0</v>
      </c>
      <c r="S202" s="25">
        <v>0</v>
      </c>
      <c r="T202" s="1">
        <v>0</v>
      </c>
      <c r="U202" s="12">
        <v>0</v>
      </c>
      <c r="V202" s="100">
        <v>0</v>
      </c>
      <c r="W202" s="1" t="s">
        <v>0</v>
      </c>
      <c r="X202" s="1">
        <v>0</v>
      </c>
      <c r="Y202" s="1">
        <v>0</v>
      </c>
      <c r="Z202" s="1">
        <v>0</v>
      </c>
      <c r="AA202" s="12"/>
      <c r="AB202" s="100">
        <v>0</v>
      </c>
      <c r="AC202" s="1" t="s">
        <v>0</v>
      </c>
      <c r="AD202" s="1" t="s">
        <v>0</v>
      </c>
      <c r="AE202" s="1" t="s">
        <v>0</v>
      </c>
      <c r="AF202" s="1" t="s">
        <v>0</v>
      </c>
      <c r="AG202" s="1" t="e">
        <f>(AA202-AB202)/AA202</f>
        <v>#DIV/0!</v>
      </c>
      <c r="AH202" s="1">
        <v>0</v>
      </c>
      <c r="AI202" s="12"/>
      <c r="AJ202" s="12">
        <v>0</v>
      </c>
      <c r="AK202" s="1" t="s">
        <v>0</v>
      </c>
      <c r="AL202" s="147">
        <v>0</v>
      </c>
      <c r="AM202" s="147">
        <v>0</v>
      </c>
      <c r="AN202" s="1">
        <v>0</v>
      </c>
      <c r="AO202" s="1">
        <v>0</v>
      </c>
      <c r="AP202" s="1" t="s">
        <v>0</v>
      </c>
      <c r="AQ202" s="1">
        <v>0</v>
      </c>
      <c r="AR202" s="1">
        <v>1.0000000133895544</v>
      </c>
      <c r="AS202" s="12">
        <v>2547031.5</v>
      </c>
      <c r="AT202" s="12">
        <v>0</v>
      </c>
      <c r="AU202" s="1">
        <v>1</v>
      </c>
      <c r="AV202" s="1">
        <v>0.9999999933486846</v>
      </c>
      <c r="AW202" s="12">
        <v>2547031.5</v>
      </c>
      <c r="AX202" s="12">
        <f>V202+AB202+AJ202+AT202</f>
        <v>0</v>
      </c>
      <c r="AY202" s="23">
        <v>1</v>
      </c>
      <c r="AZ202" s="1">
        <v>1.0000000010688115</v>
      </c>
      <c r="BA202" s="12">
        <v>3742474.956</v>
      </c>
      <c r="BB202" s="12">
        <v>0</v>
      </c>
      <c r="BC202" s="1">
        <f>(BA202-BB202)/BA202</f>
        <v>1</v>
      </c>
      <c r="BD202" s="1">
        <v>1.0000000010688115</v>
      </c>
      <c r="BE202" s="147">
        <v>1</v>
      </c>
      <c r="BF202" s="1">
        <v>1</v>
      </c>
      <c r="BG202" s="1">
        <v>1</v>
      </c>
      <c r="BH202" s="1">
        <v>1</v>
      </c>
      <c r="BI202" s="147">
        <v>1</v>
      </c>
      <c r="BJ202" s="1">
        <v>1</v>
      </c>
      <c r="BK202" s="1">
        <v>1</v>
      </c>
      <c r="BL202" s="1">
        <v>1</v>
      </c>
      <c r="BM202" s="1">
        <v>1</v>
      </c>
      <c r="BN202" s="1">
        <v>1</v>
      </c>
      <c r="BO202" s="1">
        <v>0.999999999895213</v>
      </c>
      <c r="BP202" s="12">
        <v>38172643.379999995</v>
      </c>
      <c r="BQ202" s="12">
        <v>0</v>
      </c>
      <c r="BR202" s="23">
        <v>1</v>
      </c>
      <c r="BS202" s="1">
        <v>1</v>
      </c>
      <c r="BT202" s="1">
        <v>1</v>
      </c>
      <c r="BU202" s="1">
        <v>1</v>
      </c>
      <c r="BV202" s="1">
        <v>1</v>
      </c>
      <c r="BW202" s="1">
        <v>1</v>
      </c>
      <c r="BX202" s="1">
        <v>1</v>
      </c>
      <c r="BY202" s="1">
        <v>1</v>
      </c>
      <c r="BZ202" s="1">
        <v>1</v>
      </c>
      <c r="CA202" s="1">
        <v>1</v>
      </c>
      <c r="CB202" s="12" t="e">
        <f>#REF!+C202+AX202+BQ202</f>
        <v>#REF!</v>
      </c>
      <c r="CC202" s="1">
        <v>1</v>
      </c>
      <c r="CD202" s="1">
        <v>1</v>
      </c>
      <c r="CE202" s="148">
        <v>1</v>
      </c>
      <c r="CF202" s="23">
        <v>1</v>
      </c>
      <c r="CG202" s="100">
        <v>0</v>
      </c>
      <c r="CH202" s="100"/>
      <c r="CI202" s="8">
        <v>1</v>
      </c>
      <c r="CJ202" s="8">
        <v>1</v>
      </c>
      <c r="CK202" s="8">
        <v>1</v>
      </c>
      <c r="CL202" s="8">
        <v>1</v>
      </c>
      <c r="CM202" s="8">
        <v>1</v>
      </c>
      <c r="CN202" s="8">
        <v>1</v>
      </c>
      <c r="CO202" s="8">
        <v>1</v>
      </c>
      <c r="CP202" s="8">
        <v>1</v>
      </c>
      <c r="CQ202" s="8">
        <v>1</v>
      </c>
      <c r="CR202" s="8">
        <v>1</v>
      </c>
      <c r="CS202" s="8">
        <v>1</v>
      </c>
      <c r="CT202" s="8">
        <v>1</v>
      </c>
      <c r="CU202" s="176">
        <v>2955934.236</v>
      </c>
      <c r="CV202" s="26">
        <f>(CU202-CG202)/CU202</f>
        <v>1</v>
      </c>
      <c r="CW202" s="182" t="s">
        <v>0</v>
      </c>
      <c r="CX202" s="182" t="s">
        <v>0</v>
      </c>
      <c r="CY202" s="182" t="e">
        <f>(CZ202-DA202)/CZ202</f>
        <v>#DIV/0!</v>
      </c>
      <c r="CZ202" s="187">
        <v>0</v>
      </c>
      <c r="DA202" s="187">
        <v>0</v>
      </c>
      <c r="DB202" s="187"/>
      <c r="DC202" s="8" t="e">
        <f>(DD202-DE202)/DD202</f>
        <v>#DIV/0!</v>
      </c>
      <c r="DD202" s="100">
        <v>0</v>
      </c>
      <c r="DE202" s="100">
        <v>0</v>
      </c>
      <c r="DF202" s="182" t="e">
        <f>(DG202-DH202)/DG202</f>
        <v>#DIV/0!</v>
      </c>
      <c r="DG202" s="182"/>
      <c r="DH202" s="182"/>
      <c r="DI202" s="182"/>
      <c r="DJ202" s="182"/>
      <c r="DK202" s="182"/>
      <c r="DL202" s="182"/>
      <c r="DM202" s="8"/>
      <c r="DN202" s="26"/>
      <c r="DO202" s="199"/>
      <c r="DP202" s="187">
        <f t="shared" si="120"/>
        <v>0</v>
      </c>
      <c r="DQ202" s="238"/>
      <c r="DR202" s="238" t="e">
        <f t="shared" si="109"/>
        <v>#DIV/0!</v>
      </c>
      <c r="DS202" s="223"/>
      <c r="DT202" s="187"/>
      <c r="DU202" s="238" t="e">
        <f t="shared" si="110"/>
        <v>#DIV/0!</v>
      </c>
      <c r="DV202" s="229"/>
      <c r="DW202" s="187">
        <v>0</v>
      </c>
      <c r="DX202" s="238" t="s">
        <v>0</v>
      </c>
      <c r="DY202" s="238"/>
      <c r="DZ202" s="238"/>
      <c r="EA202" s="238"/>
      <c r="EB202" s="238"/>
      <c r="EC202" s="238"/>
      <c r="ED202" s="187">
        <v>0</v>
      </c>
      <c r="EE202" s="187">
        <v>0</v>
      </c>
      <c r="EF202" s="238"/>
      <c r="EG202" s="187">
        <v>0</v>
      </c>
      <c r="EH202" s="187">
        <v>0</v>
      </c>
      <c r="EI202" s="187"/>
      <c r="EJ202" s="238"/>
      <c r="EK202" s="187">
        <v>0</v>
      </c>
      <c r="EL202" s="187"/>
      <c r="EM202" s="26"/>
      <c r="EN202" s="187">
        <v>0</v>
      </c>
      <c r="EO202" s="238"/>
      <c r="EP202" s="187">
        <f t="shared" si="126"/>
        <v>0</v>
      </c>
      <c r="EQ202" s="187"/>
      <c r="ER202" s="238" t="s">
        <v>0</v>
      </c>
      <c r="ES202" s="238" t="s">
        <v>0</v>
      </c>
      <c r="ET202" s="187">
        <v>0</v>
      </c>
      <c r="EU202" s="187"/>
      <c r="EV202" s="187">
        <v>0</v>
      </c>
      <c r="EW202" s="238" t="s">
        <v>0</v>
      </c>
      <c r="EX202" s="187">
        <f>SUM(EX203:EX208)</f>
        <v>0</v>
      </c>
      <c r="EY202" s="187">
        <v>0</v>
      </c>
      <c r="EZ202" s="251" t="s">
        <v>0</v>
      </c>
      <c r="FA202" s="187">
        <v>0</v>
      </c>
      <c r="FB202" s="187">
        <v>0</v>
      </c>
      <c r="FC202" s="238" t="s">
        <v>0</v>
      </c>
      <c r="FD202" s="187">
        <v>0</v>
      </c>
      <c r="FE202" s="26">
        <v>1</v>
      </c>
      <c r="FF202" s="26"/>
      <c r="FG202" s="26"/>
      <c r="FH202" s="26" t="s">
        <v>0</v>
      </c>
      <c r="FI202" s="187">
        <v>0</v>
      </c>
      <c r="FJ202" s="187">
        <v>0</v>
      </c>
      <c r="FK202" s="26"/>
      <c r="FL202" s="26"/>
      <c r="FM202" s="26"/>
      <c r="FN202" s="26" t="s">
        <v>0</v>
      </c>
      <c r="FO202" s="187">
        <v>0</v>
      </c>
      <c r="FP202" s="187"/>
      <c r="FQ202" s="26" t="s">
        <v>0</v>
      </c>
      <c r="FR202" s="187">
        <f t="shared" si="130"/>
        <v>0</v>
      </c>
      <c r="FS202" s="187"/>
      <c r="FT202" s="238" t="s">
        <v>0</v>
      </c>
      <c r="FU202" s="187">
        <v>0</v>
      </c>
      <c r="FV202" s="187">
        <v>0</v>
      </c>
      <c r="FW202" s="238"/>
      <c r="FX202" s="238"/>
      <c r="FY202" s="238" t="s">
        <v>0</v>
      </c>
      <c r="FZ202" s="187"/>
      <c r="GA202" s="187">
        <v>0</v>
      </c>
      <c r="GB202" s="187"/>
      <c r="GC202" s="26" t="s">
        <v>0</v>
      </c>
      <c r="GD202" s="100"/>
      <c r="GE202" s="100">
        <v>0</v>
      </c>
      <c r="GF202" s="26"/>
      <c r="GG202" s="26"/>
      <c r="GH202" s="26"/>
      <c r="GI202" s="26"/>
      <c r="GJ202" s="26"/>
      <c r="GK202" s="26"/>
      <c r="GL202" s="26" t="s">
        <v>0</v>
      </c>
      <c r="GM202" s="100"/>
      <c r="GN202" s="100">
        <v>0</v>
      </c>
      <c r="GO202" s="26" t="s">
        <v>0</v>
      </c>
      <c r="GP202" s="100"/>
      <c r="GQ202" s="187">
        <v>0</v>
      </c>
      <c r="GR202" s="26" t="s">
        <v>0</v>
      </c>
      <c r="GS202" s="100"/>
      <c r="GT202" s="100">
        <v>0</v>
      </c>
      <c r="GU202" s="26"/>
      <c r="GV202" s="26"/>
      <c r="GW202" s="291"/>
      <c r="GX202" s="26" t="s">
        <v>0</v>
      </c>
      <c r="GY202" s="100">
        <v>0</v>
      </c>
      <c r="GZ202" s="291"/>
      <c r="HA202" s="26" t="s">
        <v>0</v>
      </c>
      <c r="HB202" s="100">
        <v>0</v>
      </c>
      <c r="HC202" s="26"/>
      <c r="HD202" s="26"/>
      <c r="HE202" s="26"/>
      <c r="HF202" s="26"/>
      <c r="HG202" s="26"/>
      <c r="HH202" s="26"/>
      <c r="HI202" s="26"/>
      <c r="HJ202" s="26" t="s">
        <v>0</v>
      </c>
      <c r="HK202" s="187"/>
      <c r="HL202" s="187">
        <f t="shared" si="121"/>
        <v>0</v>
      </c>
      <c r="HM202" s="26" t="s">
        <v>0</v>
      </c>
      <c r="HN202" s="187"/>
      <c r="HO202" s="26" t="s">
        <v>0</v>
      </c>
      <c r="HP202" s="26" t="s">
        <v>0</v>
      </c>
      <c r="HQ202" s="26" t="s">
        <v>0</v>
      </c>
      <c r="HR202" s="26" t="s">
        <v>0</v>
      </c>
      <c r="HS202" s="26" t="s">
        <v>0</v>
      </c>
      <c r="HT202" s="26" t="s">
        <v>0</v>
      </c>
      <c r="HU202" s="26" t="s">
        <v>0</v>
      </c>
      <c r="HV202" s="26" t="s">
        <v>0</v>
      </c>
      <c r="HW202" s="26" t="s">
        <v>0</v>
      </c>
      <c r="HX202" s="26" t="s">
        <v>0</v>
      </c>
      <c r="HY202" s="26" t="s">
        <v>0</v>
      </c>
      <c r="HZ202" s="187"/>
      <c r="IA202" s="187"/>
      <c r="IB202" s="187"/>
      <c r="IC202" s="26" t="s">
        <v>0</v>
      </c>
      <c r="ID202" s="26" t="s">
        <v>0</v>
      </c>
      <c r="IE202" s="187"/>
      <c r="IF202" s="187"/>
      <c r="IG202" s="26" t="s">
        <v>0</v>
      </c>
      <c r="IH202" s="26" t="s">
        <v>0</v>
      </c>
      <c r="IJ202" s="187"/>
      <c r="IK202" s="26" t="s">
        <v>0</v>
      </c>
    </row>
    <row r="203" spans="1:245" ht="15.75">
      <c r="A203" s="195" t="s">
        <v>178</v>
      </c>
      <c r="B203" s="153">
        <f>B205+B206+B209</f>
        <v>26750.81</v>
      </c>
      <c r="C203" s="187">
        <v>0</v>
      </c>
      <c r="D203" s="1"/>
      <c r="E203" s="23"/>
      <c r="F203" s="2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5"/>
      <c r="T203" s="1"/>
      <c r="U203" s="12"/>
      <c r="V203" s="100"/>
      <c r="W203" s="1"/>
      <c r="X203" s="1"/>
      <c r="Y203" s="1"/>
      <c r="Z203" s="1"/>
      <c r="AA203" s="12"/>
      <c r="AB203" s="100"/>
      <c r="AC203" s="1"/>
      <c r="AD203" s="1"/>
      <c r="AE203" s="1"/>
      <c r="AF203" s="1"/>
      <c r="AG203" s="1"/>
      <c r="AH203" s="1"/>
      <c r="AI203" s="12"/>
      <c r="AJ203" s="12"/>
      <c r="AK203" s="1"/>
      <c r="AL203" s="147"/>
      <c r="AM203" s="147"/>
      <c r="AN203" s="1"/>
      <c r="AO203" s="1"/>
      <c r="AP203" s="1"/>
      <c r="AQ203" s="1"/>
      <c r="AR203" s="1"/>
      <c r="AS203" s="12"/>
      <c r="AT203" s="12"/>
      <c r="AU203" s="1"/>
      <c r="AV203" s="1"/>
      <c r="AW203" s="12"/>
      <c r="AX203" s="187">
        <f>AX205+AX206+AX209</f>
        <v>0</v>
      </c>
      <c r="AY203" s="23"/>
      <c r="AZ203" s="1"/>
      <c r="BA203" s="12"/>
      <c r="BB203" s="12"/>
      <c r="BC203" s="1"/>
      <c r="BD203" s="1"/>
      <c r="BE203" s="147"/>
      <c r="BF203" s="1"/>
      <c r="BG203" s="1"/>
      <c r="BH203" s="1"/>
      <c r="BI203" s="147"/>
      <c r="BJ203" s="1"/>
      <c r="BK203" s="1"/>
      <c r="BL203" s="1"/>
      <c r="BM203" s="1"/>
      <c r="BN203" s="1"/>
      <c r="BO203" s="1"/>
      <c r="BP203" s="12"/>
      <c r="BQ203" s="187">
        <v>0</v>
      </c>
      <c r="BR203" s="23"/>
      <c r="BS203" s="1"/>
      <c r="BT203" s="1"/>
      <c r="BU203" s="1"/>
      <c r="BV203" s="1"/>
      <c r="BW203" s="1"/>
      <c r="BX203" s="1"/>
      <c r="BY203" s="1"/>
      <c r="BZ203" s="1"/>
      <c r="CA203" s="1"/>
      <c r="CB203" s="12"/>
      <c r="CC203" s="1"/>
      <c r="CD203" s="1"/>
      <c r="CE203" s="148"/>
      <c r="CF203" s="23"/>
      <c r="CG203" s="187">
        <f>CG205+CG206+CG209</f>
        <v>0.004000000422820449</v>
      </c>
      <c r="CH203" s="100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176"/>
      <c r="CV203" s="26"/>
      <c r="CW203" s="182"/>
      <c r="CX203" s="182"/>
      <c r="CY203" s="182"/>
      <c r="CZ203" s="187"/>
      <c r="DA203" s="187"/>
      <c r="DB203" s="187"/>
      <c r="DC203" s="8"/>
      <c r="DD203" s="100"/>
      <c r="DE203" s="100"/>
      <c r="DF203" s="182"/>
      <c r="DG203" s="182"/>
      <c r="DH203" s="182"/>
      <c r="DI203" s="182"/>
      <c r="DJ203" s="182"/>
      <c r="DK203" s="182"/>
      <c r="DL203" s="182"/>
      <c r="DM203" s="8"/>
      <c r="DN203" s="26"/>
      <c r="DO203" s="199"/>
      <c r="DP203" s="187">
        <f>DP205+DP206+DP209</f>
        <v>-0.002000002656131983</v>
      </c>
      <c r="DQ203" s="238"/>
      <c r="DR203" s="238">
        <f t="shared" si="109"/>
        <v>0.710362853387</v>
      </c>
      <c r="DS203" s="223">
        <v>11660436.695999999</v>
      </c>
      <c r="DT203" s="187">
        <f>DT205+DT206+DT209</f>
        <v>3377295.612890957</v>
      </c>
      <c r="DU203" s="238">
        <f t="shared" si="110"/>
        <v>0.756166202373</v>
      </c>
      <c r="DV203" s="229">
        <v>8738383.62</v>
      </c>
      <c r="DW203" s="187">
        <f>DW205+DW206+DW209</f>
        <v>2130713.263186171</v>
      </c>
      <c r="DX203" s="238">
        <v>1</v>
      </c>
      <c r="DY203" s="238">
        <v>1</v>
      </c>
      <c r="DZ203" s="238">
        <v>1</v>
      </c>
      <c r="EA203" s="238">
        <v>1</v>
      </c>
      <c r="EB203" s="238">
        <v>1</v>
      </c>
      <c r="EC203" s="238">
        <f>(EE203-ED203)/EE203</f>
        <v>0.861565901167793</v>
      </c>
      <c r="ED203" s="187">
        <f>ED205+ED206+ED209</f>
        <v>489886.20999999996</v>
      </c>
      <c r="EE203" s="187">
        <f>EE205+EE206+EE209</f>
        <v>3538768.368</v>
      </c>
      <c r="EF203" s="238">
        <f>(EH203-EG203)/EH203</f>
        <v>0.788925176473925</v>
      </c>
      <c r="EG203" s="187">
        <f>SUM(EG204:EG209)</f>
        <v>1360749.3979999998</v>
      </c>
      <c r="EH203" s="187">
        <v>6446763.168</v>
      </c>
      <c r="EI203" s="187">
        <v>6614779.992000001</v>
      </c>
      <c r="EJ203" s="238">
        <f t="shared" si="115"/>
        <v>0.9899999996855527</v>
      </c>
      <c r="EK203" s="187">
        <f>SUM(EK204:EK209)</f>
        <v>66147.80199999944</v>
      </c>
      <c r="EL203" s="187">
        <v>9292940.988</v>
      </c>
      <c r="EM203" s="26">
        <f>(EL203-EN203)/EL203</f>
        <v>1</v>
      </c>
      <c r="EN203" s="187">
        <v>0</v>
      </c>
      <c r="EO203" s="238">
        <f t="shared" si="111"/>
        <v>0.9506746790477361</v>
      </c>
      <c r="EP203" s="187">
        <f>SUM(EP204:EP209)</f>
        <v>5294488.199999999</v>
      </c>
      <c r="EQ203" s="187">
        <f>SUM(EQ204:EQ209)</f>
        <v>107338139.88000001</v>
      </c>
      <c r="ER203" s="238">
        <f>(EQ203-EP203)/EQ203</f>
        <v>0.9506746790477361</v>
      </c>
      <c r="ES203" s="238">
        <f>(EU203-ET203)/EU203</f>
        <v>0.7400873959894504</v>
      </c>
      <c r="ET203" s="187">
        <f>SUM(ET204:ET209)</f>
        <v>2503808.4000000013</v>
      </c>
      <c r="EU203" s="187">
        <f>SUM(EU204:EU209)</f>
        <v>9633270.42</v>
      </c>
      <c r="EV203" s="187">
        <f>SUM(EV204:EV209)</f>
        <v>9113015.76</v>
      </c>
      <c r="EW203" s="238">
        <f t="shared" si="117"/>
        <v>1</v>
      </c>
      <c r="EX203" s="187">
        <f>SUM(EX204:EX209)</f>
        <v>0</v>
      </c>
      <c r="EY203" s="187">
        <f>SUM(EY204:EY209)</f>
        <v>7850111.363999999</v>
      </c>
      <c r="EZ203" s="251">
        <f>(EY203-FA203)/EY203</f>
        <v>0.8729509611069004</v>
      </c>
      <c r="FA203" s="187">
        <f>SUM(FA204:FA209)</f>
        <v>997349.1039999994</v>
      </c>
      <c r="FB203" s="187">
        <f>SUM(FB204:FB209)</f>
        <v>4182334.416</v>
      </c>
      <c r="FC203" s="238">
        <f>(FB203-FD203)/FB203</f>
        <v>0.8584312378907579</v>
      </c>
      <c r="FD203" s="187">
        <f>SUM(FD204:FD209)</f>
        <v>592087.906</v>
      </c>
      <c r="FE203" s="26">
        <v>1</v>
      </c>
      <c r="FF203" s="26">
        <v>1</v>
      </c>
      <c r="FG203" s="26">
        <v>1</v>
      </c>
      <c r="FH203" s="26">
        <f>(FJ203-FI203)/FJ203</f>
        <v>0.8398144378019088</v>
      </c>
      <c r="FI203" s="187">
        <f>SUM(FI204:FI209)</f>
        <v>445780.2620000001</v>
      </c>
      <c r="FJ203" s="187">
        <f>SUM(FJ205:FJ209)</f>
        <v>2782899.132</v>
      </c>
      <c r="FK203" s="26">
        <v>1</v>
      </c>
      <c r="FL203" s="26">
        <v>1</v>
      </c>
      <c r="FM203" s="26">
        <v>1</v>
      </c>
      <c r="FN203" s="26">
        <f t="shared" si="133"/>
        <v>0.9371948284506669</v>
      </c>
      <c r="FO203" s="187">
        <f>SUM(FO205:FO209)</f>
        <v>575607.6479999996</v>
      </c>
      <c r="FP203" s="187">
        <f>SUM(FP205:FP209)</f>
        <v>9164972.148</v>
      </c>
      <c r="FQ203" s="26">
        <f t="shared" si="119"/>
        <v>0.9242862985827764</v>
      </c>
      <c r="FR203" s="187">
        <f>SUM(FR205:FR209)</f>
        <v>5114633.32</v>
      </c>
      <c r="FS203" s="187">
        <f>SUM(FS205:FS209)</f>
        <v>67552282.13999999</v>
      </c>
      <c r="FT203" s="238">
        <f>(FV203-FU203)/FV203</f>
        <v>0.8392803429609998</v>
      </c>
      <c r="FU203" s="187">
        <f>SUM(FU205:FU209)</f>
        <v>1685492.233924159</v>
      </c>
      <c r="FV203" s="187">
        <f>SUM(FV205:FV209)</f>
        <v>10487156.736</v>
      </c>
      <c r="FW203" s="238">
        <v>1</v>
      </c>
      <c r="FX203" s="238">
        <v>1</v>
      </c>
      <c r="FY203" s="26">
        <f t="shared" si="122"/>
        <v>0.8872702258349999</v>
      </c>
      <c r="FZ203" s="187">
        <v>9440029.787999999</v>
      </c>
      <c r="GA203" s="187">
        <f>SUM(GA205:GA209)</f>
        <v>1064172.426112113</v>
      </c>
      <c r="GB203" s="187">
        <v>2749664.6681121103</v>
      </c>
      <c r="GC203" s="26">
        <f>(GD203-GE203)/GD203</f>
        <v>0.991505528109</v>
      </c>
      <c r="GD203" s="100">
        <v>8200488.263999999</v>
      </c>
      <c r="GE203" s="100">
        <v>69658.81705102418</v>
      </c>
      <c r="GF203" s="26">
        <v>1</v>
      </c>
      <c r="GG203" s="26">
        <v>1</v>
      </c>
      <c r="GH203" s="26">
        <v>1</v>
      </c>
      <c r="GI203" s="26">
        <v>1</v>
      </c>
      <c r="GJ203" s="26">
        <v>1</v>
      </c>
      <c r="GK203" s="26">
        <v>1</v>
      </c>
      <c r="GL203" s="26">
        <f aca="true" t="shared" si="134" ref="GL203:GL211">(GM203-GN203)/GM203</f>
        <v>0.9800637213986145</v>
      </c>
      <c r="GM203" s="187">
        <f>SUM(GM204:GM209)</f>
        <v>12210379.824000001</v>
      </c>
      <c r="GN203" s="187">
        <f>SUM(GN204:GN209)</f>
        <v>243429.53399999999</v>
      </c>
      <c r="GO203" s="26">
        <f aca="true" t="shared" si="135" ref="GO203:GO211">(GP203-GQ203)/GP203</f>
        <v>0.969150400571612</v>
      </c>
      <c r="GP203" s="187">
        <f>SUM(GP204:GP209)</f>
        <v>99280154.94</v>
      </c>
      <c r="GQ203" s="187">
        <f>FU203+GA203+GE203+GN203</f>
        <v>3062753.0110872965</v>
      </c>
      <c r="GR203" s="26">
        <f>(GS203-GT203)/GS203</f>
        <v>0.8837325278256357</v>
      </c>
      <c r="GS203" s="187">
        <v>10336699.728</v>
      </c>
      <c r="GT203" s="187">
        <v>1201821.9479999994</v>
      </c>
      <c r="GU203" s="26">
        <v>1</v>
      </c>
      <c r="GV203" s="26">
        <v>1</v>
      </c>
      <c r="GW203" s="291"/>
      <c r="GX203" s="26" t="s">
        <v>0</v>
      </c>
      <c r="GY203" s="187">
        <v>0</v>
      </c>
      <c r="GZ203" s="291"/>
      <c r="HA203" s="26" t="s">
        <v>0</v>
      </c>
      <c r="HB203" s="187">
        <v>0</v>
      </c>
      <c r="HC203" s="26">
        <v>1</v>
      </c>
      <c r="HD203" s="26">
        <v>1</v>
      </c>
      <c r="HE203" s="26">
        <v>1</v>
      </c>
      <c r="HF203" s="26">
        <v>1</v>
      </c>
      <c r="HG203" s="26">
        <v>1</v>
      </c>
      <c r="HH203" s="26">
        <v>1</v>
      </c>
      <c r="HI203" s="26">
        <v>1</v>
      </c>
      <c r="HJ203" s="26" t="s">
        <v>0</v>
      </c>
      <c r="HK203" s="187"/>
      <c r="HL203" s="187">
        <f>SUM(HL204:HL209)</f>
        <v>2560650.903999999</v>
      </c>
      <c r="HM203" s="26">
        <v>1</v>
      </c>
      <c r="HN203" s="187"/>
      <c r="HO203" s="26">
        <v>1</v>
      </c>
      <c r="HP203" s="26">
        <v>1</v>
      </c>
      <c r="HQ203" s="26">
        <v>1</v>
      </c>
      <c r="HR203" s="26">
        <v>1</v>
      </c>
      <c r="HS203" s="26">
        <v>1</v>
      </c>
      <c r="HT203" s="26">
        <v>1</v>
      </c>
      <c r="HU203" s="26">
        <v>1</v>
      </c>
      <c r="HV203" s="26">
        <v>1</v>
      </c>
      <c r="HW203" s="26">
        <v>1</v>
      </c>
      <c r="HX203" s="26">
        <v>1</v>
      </c>
      <c r="HY203" s="26">
        <f>(HZ203-IA203)/HZ203</f>
        <v>1</v>
      </c>
      <c r="HZ203" s="187">
        <v>10009819.692</v>
      </c>
      <c r="IA203" s="187"/>
      <c r="IB203" s="187">
        <v>119025174.048</v>
      </c>
      <c r="IC203" s="26">
        <f>(IB203-IA203)/IB203</f>
        <v>1</v>
      </c>
      <c r="ID203" s="26">
        <f>(IE203-IF203)/IE203</f>
        <v>0.9699992158709982</v>
      </c>
      <c r="IE203" s="187">
        <f>SUM(IE204:IE209)</f>
        <v>18184660.895999998</v>
      </c>
      <c r="IF203" s="187">
        <f>SUM(IF204:IF209)</f>
        <v>545554.0859999973</v>
      </c>
      <c r="IG203" s="26">
        <v>1</v>
      </c>
      <c r="IH203" s="26">
        <f>(II203-IJ203)/II203</f>
        <v>1</v>
      </c>
      <c r="II203" s="7">
        <f>-II204+II205+II206+II209</f>
        <v>17878046.448</v>
      </c>
      <c r="IJ203" s="187"/>
      <c r="IK203" s="26">
        <v>1</v>
      </c>
    </row>
    <row r="204" spans="1:245" ht="14.25" customHeight="1">
      <c r="A204" s="54" t="s">
        <v>42</v>
      </c>
      <c r="B204" s="153">
        <v>321639.94</v>
      </c>
      <c r="C204" s="153">
        <v>0</v>
      </c>
      <c r="D204" s="1">
        <v>1.0000000172023806</v>
      </c>
      <c r="E204" s="23"/>
      <c r="F204" s="25">
        <v>1.0000000027529592</v>
      </c>
      <c r="G204" s="1" t="s">
        <v>0</v>
      </c>
      <c r="H204" s="1" t="s">
        <v>0</v>
      </c>
      <c r="I204" s="1" t="s">
        <v>0</v>
      </c>
      <c r="J204" s="1" t="s">
        <v>0</v>
      </c>
      <c r="K204" s="1" t="s">
        <v>0</v>
      </c>
      <c r="L204" s="1">
        <v>1</v>
      </c>
      <c r="M204" s="1" t="s">
        <v>0</v>
      </c>
      <c r="N204" s="1" t="s">
        <v>0</v>
      </c>
      <c r="O204" s="1">
        <v>1</v>
      </c>
      <c r="P204" s="1">
        <v>1</v>
      </c>
      <c r="Q204" s="1" t="s">
        <v>0</v>
      </c>
      <c r="R204" s="1" t="s">
        <v>0</v>
      </c>
      <c r="S204" s="25">
        <v>0</v>
      </c>
      <c r="T204" s="1">
        <v>0</v>
      </c>
      <c r="U204" s="12">
        <v>0</v>
      </c>
      <c r="V204" s="100">
        <v>0</v>
      </c>
      <c r="W204" s="1" t="s">
        <v>0</v>
      </c>
      <c r="X204" s="1">
        <v>0</v>
      </c>
      <c r="Y204" s="1">
        <v>0</v>
      </c>
      <c r="Z204" s="1">
        <v>0</v>
      </c>
      <c r="AA204" s="12"/>
      <c r="AB204" s="100">
        <v>0</v>
      </c>
      <c r="AC204" s="1"/>
      <c r="AD204" s="1"/>
      <c r="AE204" s="1"/>
      <c r="AF204" s="1"/>
      <c r="AG204" s="1" t="s">
        <v>0</v>
      </c>
      <c r="AH204" s="1">
        <v>0</v>
      </c>
      <c r="AI204" s="12"/>
      <c r="AJ204" s="12">
        <v>0</v>
      </c>
      <c r="AK204" s="1" t="s">
        <v>0</v>
      </c>
      <c r="AL204" s="147">
        <v>0</v>
      </c>
      <c r="AM204" s="147">
        <v>0</v>
      </c>
      <c r="AN204" s="1">
        <v>1</v>
      </c>
      <c r="AO204" s="1">
        <v>0</v>
      </c>
      <c r="AP204" s="1" t="s">
        <v>0</v>
      </c>
      <c r="AQ204" s="1">
        <v>0</v>
      </c>
      <c r="AR204" s="1" t="s">
        <v>0</v>
      </c>
      <c r="AS204" s="12"/>
      <c r="AT204" s="12">
        <v>0</v>
      </c>
      <c r="AU204" s="1" t="s">
        <v>0</v>
      </c>
      <c r="AV204" s="1" t="s">
        <v>0</v>
      </c>
      <c r="AW204" s="12"/>
      <c r="AX204" s="12">
        <f>V204+AB204+AJ204+AT204</f>
        <v>0</v>
      </c>
      <c r="AY204" s="23" t="s">
        <v>0</v>
      </c>
      <c r="AZ204" s="1" t="s">
        <v>0</v>
      </c>
      <c r="BA204" s="12"/>
      <c r="BB204" s="12">
        <v>0</v>
      </c>
      <c r="BC204" s="1" t="s">
        <v>0</v>
      </c>
      <c r="BD204" s="1" t="s">
        <v>0</v>
      </c>
      <c r="BE204" s="147">
        <v>1</v>
      </c>
      <c r="BF204" s="1" t="s">
        <v>0</v>
      </c>
      <c r="BG204" s="1" t="s">
        <v>0</v>
      </c>
      <c r="BH204" s="1" t="s">
        <v>0</v>
      </c>
      <c r="BI204" s="147" t="s">
        <v>0</v>
      </c>
      <c r="BJ204" s="1" t="s">
        <v>0</v>
      </c>
      <c r="BK204" s="1" t="s">
        <v>0</v>
      </c>
      <c r="BL204" s="1" t="s">
        <v>0</v>
      </c>
      <c r="BM204" s="1" t="s">
        <v>0</v>
      </c>
      <c r="BN204" s="1" t="s">
        <v>0</v>
      </c>
      <c r="BO204" s="1" t="s">
        <v>0</v>
      </c>
      <c r="BP204" s="12">
        <v>0</v>
      </c>
      <c r="BQ204" s="12">
        <v>0</v>
      </c>
      <c r="BR204" s="23" t="s">
        <v>0</v>
      </c>
      <c r="BS204" s="1" t="s">
        <v>0</v>
      </c>
      <c r="BT204" s="1" t="s">
        <v>0</v>
      </c>
      <c r="BU204" s="1" t="s">
        <v>0</v>
      </c>
      <c r="BV204" s="1" t="s">
        <v>0</v>
      </c>
      <c r="BW204" s="1" t="s">
        <v>0</v>
      </c>
      <c r="BX204" s="1" t="s">
        <v>0</v>
      </c>
      <c r="BY204" s="1" t="s">
        <v>0</v>
      </c>
      <c r="BZ204" s="1" t="s">
        <v>0</v>
      </c>
      <c r="CA204" s="1" t="s">
        <v>0</v>
      </c>
      <c r="CB204" s="12" t="e">
        <f>#REF!+C204+AX204+BQ204</f>
        <v>#REF!</v>
      </c>
      <c r="CC204" s="1" t="s">
        <v>0</v>
      </c>
      <c r="CD204" s="1" t="s">
        <v>0</v>
      </c>
      <c r="CE204" s="148" t="s">
        <v>0</v>
      </c>
      <c r="CF204" s="23" t="s">
        <v>0</v>
      </c>
      <c r="CG204" s="100">
        <v>0</v>
      </c>
      <c r="CH204" s="100">
        <v>0</v>
      </c>
      <c r="CI204" s="8" t="s">
        <v>0</v>
      </c>
      <c r="CJ204" s="8" t="s">
        <v>0</v>
      </c>
      <c r="CK204" s="8" t="s">
        <v>0</v>
      </c>
      <c r="CL204" s="8" t="s">
        <v>0</v>
      </c>
      <c r="CM204" s="8" t="s">
        <v>0</v>
      </c>
      <c r="CN204" s="8" t="s">
        <v>0</v>
      </c>
      <c r="CO204" s="8" t="s">
        <v>0</v>
      </c>
      <c r="CP204" s="8" t="s">
        <v>0</v>
      </c>
      <c r="CQ204" s="8" t="s">
        <v>0</v>
      </c>
      <c r="CR204" s="8" t="s">
        <v>0</v>
      </c>
      <c r="CS204" s="8" t="s">
        <v>0</v>
      </c>
      <c r="CT204" s="8" t="s">
        <v>0</v>
      </c>
      <c r="CU204" s="176"/>
      <c r="CV204" s="26" t="s">
        <v>0</v>
      </c>
      <c r="CW204" s="182" t="s">
        <v>0</v>
      </c>
      <c r="CX204" s="182" t="s">
        <v>0</v>
      </c>
      <c r="CY204" s="182" t="s">
        <v>0</v>
      </c>
      <c r="CZ204" s="182" t="s">
        <v>0</v>
      </c>
      <c r="DA204" s="182" t="s">
        <v>0</v>
      </c>
      <c r="DB204" s="182"/>
      <c r="DC204" s="8" t="s">
        <v>0</v>
      </c>
      <c r="DD204" s="8" t="s">
        <v>0</v>
      </c>
      <c r="DE204" s="8" t="s">
        <v>0</v>
      </c>
      <c r="DF204" s="182" t="s">
        <v>0</v>
      </c>
      <c r="DG204" s="182" t="s">
        <v>0</v>
      </c>
      <c r="DH204" s="182" t="s">
        <v>0</v>
      </c>
      <c r="DI204" s="182" t="s">
        <v>0</v>
      </c>
      <c r="DJ204" s="182" t="s">
        <v>0</v>
      </c>
      <c r="DK204" s="182" t="s">
        <v>0</v>
      </c>
      <c r="DL204" s="182" t="s">
        <v>0</v>
      </c>
      <c r="DM204" s="8" t="s">
        <v>0</v>
      </c>
      <c r="DN204" s="26"/>
      <c r="DO204" s="199">
        <v>0</v>
      </c>
      <c r="DP204" s="187">
        <v>0</v>
      </c>
      <c r="DQ204" s="238" t="s">
        <v>0</v>
      </c>
      <c r="DR204" s="238"/>
      <c r="DS204" s="223"/>
      <c r="DT204" s="187"/>
      <c r="DU204" s="238"/>
      <c r="DV204" s="229">
        <v>0</v>
      </c>
      <c r="DW204" s="187"/>
      <c r="DX204" s="238" t="s">
        <v>0</v>
      </c>
      <c r="DY204" s="238"/>
      <c r="DZ204" s="238"/>
      <c r="EA204" s="238"/>
      <c r="EB204" s="238"/>
      <c r="EC204" s="238" t="s">
        <v>0</v>
      </c>
      <c r="ED204" s="187"/>
      <c r="EE204" s="187"/>
      <c r="EF204" s="238" t="s">
        <v>0</v>
      </c>
      <c r="EG204" s="187"/>
      <c r="EH204" s="187"/>
      <c r="EI204" s="187">
        <v>0</v>
      </c>
      <c r="EJ204" s="238"/>
      <c r="EK204" s="187"/>
      <c r="EL204" s="187">
        <v>0</v>
      </c>
      <c r="EM204" s="26"/>
      <c r="EN204" s="187">
        <v>0</v>
      </c>
      <c r="EO204" s="238"/>
      <c r="EP204" s="187">
        <f>EN204+EK204+EG204+ED204+DW204+DT204</f>
        <v>0</v>
      </c>
      <c r="EQ204" s="187"/>
      <c r="ER204" s="238" t="s">
        <v>0</v>
      </c>
      <c r="ES204" s="238" t="s">
        <v>0</v>
      </c>
      <c r="ET204" s="187">
        <v>0</v>
      </c>
      <c r="EU204" s="187"/>
      <c r="EV204" s="187">
        <v>0</v>
      </c>
      <c r="EW204" s="238" t="s">
        <v>0</v>
      </c>
      <c r="EX204" s="187">
        <v>0</v>
      </c>
      <c r="EY204" s="187">
        <v>0</v>
      </c>
      <c r="EZ204" s="238" t="s">
        <v>0</v>
      </c>
      <c r="FA204" s="187">
        <v>0</v>
      </c>
      <c r="FB204" s="187">
        <v>0</v>
      </c>
      <c r="FC204" s="238" t="s">
        <v>0</v>
      </c>
      <c r="FD204" s="187">
        <v>0</v>
      </c>
      <c r="FE204" s="26" t="s">
        <v>0</v>
      </c>
      <c r="FF204" s="26" t="s">
        <v>0</v>
      </c>
      <c r="FG204" s="26" t="s">
        <v>0</v>
      </c>
      <c r="FH204" s="26" t="s">
        <v>0</v>
      </c>
      <c r="FI204" s="187">
        <v>0</v>
      </c>
      <c r="FJ204" s="187">
        <v>0</v>
      </c>
      <c r="FK204" s="26" t="s">
        <v>0</v>
      </c>
      <c r="FL204" s="26" t="s">
        <v>0</v>
      </c>
      <c r="FM204" s="26" t="s">
        <v>0</v>
      </c>
      <c r="FN204" s="26" t="s">
        <v>0</v>
      </c>
      <c r="FO204" s="187">
        <f>SUM(FI204,FD204,FA204,EX204,ET204)</f>
        <v>0</v>
      </c>
      <c r="FP204" s="187">
        <v>0</v>
      </c>
      <c r="FQ204" s="26" t="s">
        <v>0</v>
      </c>
      <c r="FR204" s="187">
        <f>SUM(FO204,FI204,FD204,FA204,EX204,ET204)</f>
        <v>0</v>
      </c>
      <c r="FS204" s="187">
        <v>0</v>
      </c>
      <c r="FT204" s="238" t="s">
        <v>0</v>
      </c>
      <c r="FU204" s="187">
        <v>0</v>
      </c>
      <c r="FV204" s="187">
        <v>0</v>
      </c>
      <c r="FW204" s="238" t="s">
        <v>0</v>
      </c>
      <c r="FX204" s="238" t="s">
        <v>0</v>
      </c>
      <c r="FY204" s="238" t="s">
        <v>0</v>
      </c>
      <c r="FZ204" s="187"/>
      <c r="GA204" s="187">
        <v>0</v>
      </c>
      <c r="GB204" s="187">
        <v>0</v>
      </c>
      <c r="GC204" s="26" t="s">
        <v>0</v>
      </c>
      <c r="GD204" s="100"/>
      <c r="GE204" s="100">
        <v>0</v>
      </c>
      <c r="GF204" s="26" t="s">
        <v>0</v>
      </c>
      <c r="GG204" s="26" t="s">
        <v>0</v>
      </c>
      <c r="GH204" s="26" t="s">
        <v>0</v>
      </c>
      <c r="GI204" s="26" t="s">
        <v>0</v>
      </c>
      <c r="GJ204" s="26" t="s">
        <v>0</v>
      </c>
      <c r="GK204" s="26" t="s">
        <v>0</v>
      </c>
      <c r="GL204" s="26" t="s">
        <v>0</v>
      </c>
      <c r="GM204" s="100"/>
      <c r="GN204" s="100">
        <v>0</v>
      </c>
      <c r="GO204" s="26" t="s">
        <v>0</v>
      </c>
      <c r="GP204" s="100"/>
      <c r="GQ204" s="187">
        <f aca="true" t="shared" si="136" ref="GQ204:GQ210">FU204+GA204+GE204+GN204</f>
        <v>0</v>
      </c>
      <c r="GR204" s="26" t="s">
        <v>0</v>
      </c>
      <c r="GS204" s="100"/>
      <c r="GT204" s="100">
        <v>0</v>
      </c>
      <c r="GU204" s="26" t="s">
        <v>0</v>
      </c>
      <c r="GV204" s="26" t="s">
        <v>0</v>
      </c>
      <c r="GW204" s="291"/>
      <c r="GX204" s="26" t="s">
        <v>0</v>
      </c>
      <c r="GY204" s="100">
        <v>0</v>
      </c>
      <c r="GZ204" s="291"/>
      <c r="HA204" s="26" t="s">
        <v>0</v>
      </c>
      <c r="HB204" s="100">
        <v>0</v>
      </c>
      <c r="HC204" s="26" t="s">
        <v>0</v>
      </c>
      <c r="HD204" s="26" t="s">
        <v>0</v>
      </c>
      <c r="HE204" s="26" t="s">
        <v>0</v>
      </c>
      <c r="HF204" s="26" t="s">
        <v>0</v>
      </c>
      <c r="HG204" s="26" t="s">
        <v>0</v>
      </c>
      <c r="HH204" s="26" t="s">
        <v>0</v>
      </c>
      <c r="HI204" s="26" t="s">
        <v>0</v>
      </c>
      <c r="HJ204" s="26" t="s">
        <v>0</v>
      </c>
      <c r="HK204" s="187"/>
      <c r="HL204" s="187">
        <f t="shared" si="121"/>
        <v>0</v>
      </c>
      <c r="HM204" s="26" t="s">
        <v>0</v>
      </c>
      <c r="HN204" s="187"/>
      <c r="HO204" s="26" t="s">
        <v>0</v>
      </c>
      <c r="HP204" s="26" t="s">
        <v>0</v>
      </c>
      <c r="HQ204" s="26" t="s">
        <v>0</v>
      </c>
      <c r="HR204" s="26" t="s">
        <v>0</v>
      </c>
      <c r="HS204" s="26" t="s">
        <v>0</v>
      </c>
      <c r="HT204" s="26" t="s">
        <v>0</v>
      </c>
      <c r="HU204" s="26" t="s">
        <v>0</v>
      </c>
      <c r="HV204" s="26" t="s">
        <v>0</v>
      </c>
      <c r="HW204" s="26" t="s">
        <v>0</v>
      </c>
      <c r="HX204" s="26" t="s">
        <v>0</v>
      </c>
      <c r="HY204" s="26" t="s">
        <v>0</v>
      </c>
      <c r="HZ204" s="187"/>
      <c r="IA204" s="187"/>
      <c r="IB204" s="187">
        <v>0</v>
      </c>
      <c r="IC204" s="26" t="s">
        <v>0</v>
      </c>
      <c r="ID204" s="26" t="s">
        <v>0</v>
      </c>
      <c r="IE204" s="187"/>
      <c r="IF204" s="187">
        <v>0</v>
      </c>
      <c r="IG204" s="26" t="s">
        <v>0</v>
      </c>
      <c r="IH204" s="26" t="s">
        <v>0</v>
      </c>
      <c r="IJ204" s="187"/>
      <c r="IK204" s="26" t="s">
        <v>0</v>
      </c>
    </row>
    <row r="205" spans="1:245" ht="14.25" customHeight="1">
      <c r="A205" s="114" t="s">
        <v>117</v>
      </c>
      <c r="B205" s="153">
        <v>0</v>
      </c>
      <c r="C205" s="153">
        <v>0</v>
      </c>
      <c r="D205" s="1" t="s">
        <v>0</v>
      </c>
      <c r="E205" s="23"/>
      <c r="F205" s="25" t="s">
        <v>0</v>
      </c>
      <c r="G205" s="1" t="s">
        <v>0</v>
      </c>
      <c r="H205" s="1" t="s">
        <v>0</v>
      </c>
      <c r="I205" s="1" t="s">
        <v>0</v>
      </c>
      <c r="J205" s="1" t="s">
        <v>0</v>
      </c>
      <c r="K205" s="1" t="s">
        <v>0</v>
      </c>
      <c r="L205" s="1" t="s">
        <v>0</v>
      </c>
      <c r="M205" s="1" t="s">
        <v>0</v>
      </c>
      <c r="N205" s="1" t="s">
        <v>0</v>
      </c>
      <c r="O205" s="1" t="s">
        <v>0</v>
      </c>
      <c r="P205" s="1" t="s">
        <v>0</v>
      </c>
      <c r="Q205" s="1" t="s">
        <v>0</v>
      </c>
      <c r="R205" s="1" t="s">
        <v>0</v>
      </c>
      <c r="S205" s="25" t="s">
        <v>0</v>
      </c>
      <c r="T205" s="1" t="s">
        <v>0</v>
      </c>
      <c r="U205" s="12" t="s">
        <v>0</v>
      </c>
      <c r="V205" s="100" t="s">
        <v>0</v>
      </c>
      <c r="W205" s="1" t="s">
        <v>0</v>
      </c>
      <c r="X205" s="1" t="s">
        <v>0</v>
      </c>
      <c r="Y205" s="1" t="s">
        <v>0</v>
      </c>
      <c r="Z205" s="1" t="s">
        <v>0</v>
      </c>
      <c r="AA205" s="12" t="s">
        <v>0</v>
      </c>
      <c r="AB205" s="100" t="s">
        <v>0</v>
      </c>
      <c r="AC205" s="1" t="s">
        <v>0</v>
      </c>
      <c r="AD205" s="1" t="s">
        <v>0</v>
      </c>
      <c r="AE205" s="1" t="s">
        <v>0</v>
      </c>
      <c r="AF205" s="1" t="s">
        <v>0</v>
      </c>
      <c r="AG205" s="1" t="s">
        <v>0</v>
      </c>
      <c r="AH205" s="1" t="s">
        <v>0</v>
      </c>
      <c r="AI205" s="12" t="s">
        <v>0</v>
      </c>
      <c r="AJ205" s="12" t="s">
        <v>0</v>
      </c>
      <c r="AK205" s="1" t="s">
        <v>0</v>
      </c>
      <c r="AL205" s="147" t="s">
        <v>0</v>
      </c>
      <c r="AM205" s="147" t="s">
        <v>0</v>
      </c>
      <c r="AN205" s="1" t="s">
        <v>0</v>
      </c>
      <c r="AO205" s="1" t="s">
        <v>0</v>
      </c>
      <c r="AP205" s="1" t="s">
        <v>0</v>
      </c>
      <c r="AQ205" s="1" t="s">
        <v>0</v>
      </c>
      <c r="AR205" s="1" t="s">
        <v>0</v>
      </c>
      <c r="AS205" s="12" t="s">
        <v>0</v>
      </c>
      <c r="AT205" s="12" t="s">
        <v>0</v>
      </c>
      <c r="AU205" s="1" t="s">
        <v>0</v>
      </c>
      <c r="AV205" s="1" t="s">
        <v>0</v>
      </c>
      <c r="AW205" s="12" t="s">
        <v>0</v>
      </c>
      <c r="AX205" s="12">
        <v>0</v>
      </c>
      <c r="AY205" s="23" t="s">
        <v>0</v>
      </c>
      <c r="AZ205" s="1" t="s">
        <v>0</v>
      </c>
      <c r="BA205" s="12" t="s">
        <v>0</v>
      </c>
      <c r="BB205" s="12" t="s">
        <v>0</v>
      </c>
      <c r="BC205" s="1" t="s">
        <v>0</v>
      </c>
      <c r="BD205" s="1" t="s">
        <v>0</v>
      </c>
      <c r="BE205" s="147" t="s">
        <v>0</v>
      </c>
      <c r="BF205" s="1" t="s">
        <v>0</v>
      </c>
      <c r="BG205" s="1" t="s">
        <v>0</v>
      </c>
      <c r="BH205" s="1" t="s">
        <v>0</v>
      </c>
      <c r="BI205" s="147" t="s">
        <v>0</v>
      </c>
      <c r="BJ205" s="1" t="s">
        <v>0</v>
      </c>
      <c r="BK205" s="1" t="s">
        <v>0</v>
      </c>
      <c r="BL205" s="1" t="s">
        <v>0</v>
      </c>
      <c r="BM205" s="1" t="s">
        <v>0</v>
      </c>
      <c r="BN205" s="1" t="s">
        <v>0</v>
      </c>
      <c r="BO205" s="1" t="s">
        <v>0</v>
      </c>
      <c r="BP205" s="12" t="s">
        <v>0</v>
      </c>
      <c r="BQ205" s="12">
        <v>0</v>
      </c>
      <c r="BR205" s="23" t="s">
        <v>0</v>
      </c>
      <c r="BS205" s="1" t="s">
        <v>0</v>
      </c>
      <c r="BT205" s="1" t="s">
        <v>0</v>
      </c>
      <c r="BU205" s="1" t="s">
        <v>0</v>
      </c>
      <c r="BV205" s="1">
        <v>1</v>
      </c>
      <c r="BW205" s="1">
        <v>1</v>
      </c>
      <c r="BX205" s="1">
        <v>1</v>
      </c>
      <c r="BY205" s="1">
        <v>1</v>
      </c>
      <c r="BZ205" s="1">
        <v>1</v>
      </c>
      <c r="CA205" s="1">
        <v>1</v>
      </c>
      <c r="CB205" s="12"/>
      <c r="CC205" s="1">
        <v>1</v>
      </c>
      <c r="CD205" s="1">
        <v>1</v>
      </c>
      <c r="CE205" s="148">
        <v>1</v>
      </c>
      <c r="CF205" s="23">
        <v>1</v>
      </c>
      <c r="CG205" s="100">
        <v>0.004000000422820449</v>
      </c>
      <c r="CH205" s="100">
        <v>7107164.784</v>
      </c>
      <c r="CI205" s="8">
        <f>(CH205-CG205)/CH205</f>
        <v>0.9999999994371875</v>
      </c>
      <c r="CJ205" s="8">
        <v>1</v>
      </c>
      <c r="CK205" s="8">
        <v>1</v>
      </c>
      <c r="CL205" s="8">
        <v>1</v>
      </c>
      <c r="CM205" s="8">
        <v>1</v>
      </c>
      <c r="CN205" s="8">
        <v>1</v>
      </c>
      <c r="CO205" s="8">
        <v>1</v>
      </c>
      <c r="CP205" s="8">
        <v>1</v>
      </c>
      <c r="CQ205" s="8">
        <v>1</v>
      </c>
      <c r="CR205" s="8">
        <v>1</v>
      </c>
      <c r="CS205" s="8">
        <v>1</v>
      </c>
      <c r="CT205" s="8">
        <v>1</v>
      </c>
      <c r="CU205" s="176">
        <v>99311835.77999999</v>
      </c>
      <c r="CV205" s="26">
        <f>(CU205-CG205)/CU205</f>
        <v>0.9999999999597229</v>
      </c>
      <c r="CW205" s="182">
        <v>1</v>
      </c>
      <c r="CX205" s="182">
        <v>1</v>
      </c>
      <c r="CY205" s="182">
        <f>(CZ205-DA205)/CZ205</f>
        <v>1</v>
      </c>
      <c r="CZ205" s="187">
        <v>11200656.804</v>
      </c>
      <c r="DA205" s="187">
        <v>0</v>
      </c>
      <c r="DB205" s="187">
        <v>11318064.108</v>
      </c>
      <c r="DC205" s="8">
        <f>(DB205-DE205)/DB205</f>
        <v>1.0000000001767089</v>
      </c>
      <c r="DD205" s="100">
        <v>11200656.804</v>
      </c>
      <c r="DE205" s="100">
        <v>-0.002000002656131983</v>
      </c>
      <c r="DF205" s="182">
        <f>(DE205-DH205)/DE205</f>
        <v>500.99933596788617</v>
      </c>
      <c r="DG205" s="182">
        <v>1</v>
      </c>
      <c r="DH205" s="182">
        <v>1</v>
      </c>
      <c r="DI205" s="182">
        <v>1</v>
      </c>
      <c r="DJ205" s="182">
        <v>1</v>
      </c>
      <c r="DK205" s="182">
        <v>1</v>
      </c>
      <c r="DL205" s="182">
        <v>1</v>
      </c>
      <c r="DM205" s="8">
        <v>1</v>
      </c>
      <c r="DN205" s="26">
        <f t="shared" si="108"/>
        <v>1.0000000000160474</v>
      </c>
      <c r="DO205" s="199">
        <v>124631472.76799998</v>
      </c>
      <c r="DP205" s="187">
        <f>DA205+DE205</f>
        <v>-0.002000002656131983</v>
      </c>
      <c r="DQ205" s="238">
        <v>1</v>
      </c>
      <c r="DR205" s="238">
        <f t="shared" si="109"/>
        <v>0.710362853387</v>
      </c>
      <c r="DS205" s="223">
        <v>5892984</v>
      </c>
      <c r="DT205" s="187">
        <v>1706827.0707960632</v>
      </c>
      <c r="DU205" s="238">
        <f t="shared" si="110"/>
        <v>0.756166202373</v>
      </c>
      <c r="DV205" s="229">
        <v>3571505.64</v>
      </c>
      <c r="DW205" s="187">
        <v>870853.7834474491</v>
      </c>
      <c r="DX205" s="238">
        <v>1</v>
      </c>
      <c r="DY205" s="238">
        <v>1</v>
      </c>
      <c r="DZ205" s="238">
        <v>1</v>
      </c>
      <c r="EA205" s="238">
        <v>1</v>
      </c>
      <c r="EB205" s="238" t="s">
        <v>0</v>
      </c>
      <c r="EC205" s="238" t="s">
        <v>0</v>
      </c>
      <c r="ED205" s="187"/>
      <c r="EE205" s="187"/>
      <c r="EF205" s="238" t="s">
        <v>0</v>
      </c>
      <c r="EG205" s="187"/>
      <c r="EH205" s="187"/>
      <c r="EI205" s="187">
        <v>0</v>
      </c>
      <c r="EJ205" s="238"/>
      <c r="EK205" s="187"/>
      <c r="EL205" s="187">
        <v>0</v>
      </c>
      <c r="EM205" s="26"/>
      <c r="EN205" s="187">
        <v>0</v>
      </c>
      <c r="EO205" s="238">
        <f t="shared" si="111"/>
        <v>0.9451493765367323</v>
      </c>
      <c r="EP205" s="187">
        <v>2577680.85</v>
      </c>
      <c r="EQ205" s="187">
        <v>46994558.808000006</v>
      </c>
      <c r="ER205" s="238">
        <f>(EQ205-EP205)/EQ205</f>
        <v>0.9451493765367323</v>
      </c>
      <c r="ES205" s="238" t="s">
        <v>0</v>
      </c>
      <c r="ET205" s="187">
        <v>0</v>
      </c>
      <c r="EU205" s="187"/>
      <c r="EV205" s="187">
        <v>0</v>
      </c>
      <c r="EW205" s="238" t="s">
        <v>0</v>
      </c>
      <c r="EX205" s="187">
        <v>0</v>
      </c>
      <c r="EY205" s="187">
        <v>0</v>
      </c>
      <c r="EZ205" s="238" t="s">
        <v>0</v>
      </c>
      <c r="FA205" s="187">
        <v>0</v>
      </c>
      <c r="FB205" s="187">
        <v>0</v>
      </c>
      <c r="FC205" s="238" t="s">
        <v>0</v>
      </c>
      <c r="FD205" s="187">
        <v>0</v>
      </c>
      <c r="FE205" s="26"/>
      <c r="FF205" s="26" t="s">
        <v>0</v>
      </c>
      <c r="FG205" s="26" t="s">
        <v>0</v>
      </c>
      <c r="FH205" s="26" t="s">
        <v>0</v>
      </c>
      <c r="FI205" s="187">
        <v>0</v>
      </c>
      <c r="FJ205" s="187">
        <v>0</v>
      </c>
      <c r="FK205" s="26" t="s">
        <v>0</v>
      </c>
      <c r="FL205" s="26" t="s">
        <v>0</v>
      </c>
      <c r="FM205" s="26" t="s">
        <v>0</v>
      </c>
      <c r="FN205" s="26" t="s">
        <v>0</v>
      </c>
      <c r="FO205" s="187">
        <f>SUM(FI205,FD205,FA205,EX205,ET205)</f>
        <v>0</v>
      </c>
      <c r="FP205" s="187">
        <v>0</v>
      </c>
      <c r="FQ205" s="26" t="s">
        <v>0</v>
      </c>
      <c r="FR205" s="187">
        <f>SUM(FO205,FI205,FD205,FA205,EX205,ET205)</f>
        <v>0</v>
      </c>
      <c r="FS205" s="187">
        <v>0</v>
      </c>
      <c r="FT205" s="238" t="s">
        <v>0</v>
      </c>
      <c r="FU205" s="187">
        <v>0</v>
      </c>
      <c r="FV205" s="187">
        <v>0</v>
      </c>
      <c r="FW205" s="238" t="s">
        <v>0</v>
      </c>
      <c r="FX205" s="238" t="s">
        <v>0</v>
      </c>
      <c r="FY205" s="238" t="s">
        <v>0</v>
      </c>
      <c r="FZ205" s="187"/>
      <c r="GA205" s="187">
        <v>0</v>
      </c>
      <c r="GB205" s="187">
        <v>0</v>
      </c>
      <c r="GC205" s="26" t="s">
        <v>0</v>
      </c>
      <c r="GD205" s="100"/>
      <c r="GE205" s="100">
        <v>0</v>
      </c>
      <c r="GF205" s="26" t="s">
        <v>0</v>
      </c>
      <c r="GG205" s="26" t="s">
        <v>0</v>
      </c>
      <c r="GH205" s="26" t="s">
        <v>0</v>
      </c>
      <c r="GI205" s="26" t="s">
        <v>0</v>
      </c>
      <c r="GJ205" s="26" t="s">
        <v>0</v>
      </c>
      <c r="GK205" s="26" t="s">
        <v>0</v>
      </c>
      <c r="GL205" s="26" t="s">
        <v>0</v>
      </c>
      <c r="GM205" s="100"/>
      <c r="GN205" s="100">
        <v>0</v>
      </c>
      <c r="GO205" s="26" t="s">
        <v>0</v>
      </c>
      <c r="GP205" s="100"/>
      <c r="GQ205" s="187">
        <f>FU205+GA205+GE205+GN205</f>
        <v>0</v>
      </c>
      <c r="GR205" s="26" t="s">
        <v>0</v>
      </c>
      <c r="GS205" s="100"/>
      <c r="GT205" s="100">
        <v>0</v>
      </c>
      <c r="GU205" s="26" t="s">
        <v>0</v>
      </c>
      <c r="GV205" s="26" t="s">
        <v>0</v>
      </c>
      <c r="GW205" s="291"/>
      <c r="GX205" s="26" t="s">
        <v>0</v>
      </c>
      <c r="GY205" s="187">
        <v>0</v>
      </c>
      <c r="GZ205" s="291"/>
      <c r="HA205" s="26" t="s">
        <v>0</v>
      </c>
      <c r="HB205" s="187">
        <v>0</v>
      </c>
      <c r="HC205" s="26" t="s">
        <v>0</v>
      </c>
      <c r="HD205" s="26" t="s">
        <v>0</v>
      </c>
      <c r="HE205" s="26" t="s">
        <v>0</v>
      </c>
      <c r="HF205" s="26" t="s">
        <v>0</v>
      </c>
      <c r="HG205" s="26" t="s">
        <v>0</v>
      </c>
      <c r="HH205" s="26" t="s">
        <v>0</v>
      </c>
      <c r="HI205" s="26" t="s">
        <v>0</v>
      </c>
      <c r="HJ205" s="26" t="s">
        <v>0</v>
      </c>
      <c r="HK205" s="187"/>
      <c r="HL205" s="187">
        <f t="shared" si="121"/>
        <v>0</v>
      </c>
      <c r="HM205" s="26" t="s">
        <v>0</v>
      </c>
      <c r="HN205" s="187"/>
      <c r="HO205" s="26" t="s">
        <v>0</v>
      </c>
      <c r="HP205" s="26" t="s">
        <v>0</v>
      </c>
      <c r="HQ205" s="26" t="s">
        <v>0</v>
      </c>
      <c r="HR205" s="26" t="s">
        <v>0</v>
      </c>
      <c r="HS205" s="26" t="s">
        <v>0</v>
      </c>
      <c r="HT205" s="26" t="s">
        <v>0</v>
      </c>
      <c r="HU205" s="26" t="s">
        <v>0</v>
      </c>
      <c r="HV205" s="26" t="s">
        <v>0</v>
      </c>
      <c r="HW205" s="26" t="s">
        <v>0</v>
      </c>
      <c r="HX205" s="26" t="s">
        <v>0</v>
      </c>
      <c r="HY205" s="26" t="s">
        <v>0</v>
      </c>
      <c r="HZ205" s="187"/>
      <c r="IA205" s="187"/>
      <c r="IB205" s="187">
        <v>0</v>
      </c>
      <c r="IC205" s="26" t="s">
        <v>0</v>
      </c>
      <c r="ID205" s="26" t="s">
        <v>0</v>
      </c>
      <c r="IE205" s="187"/>
      <c r="IF205" s="187">
        <v>0</v>
      </c>
      <c r="IG205" s="26" t="s">
        <v>0</v>
      </c>
      <c r="IH205" s="26" t="s">
        <v>0</v>
      </c>
      <c r="IJ205" s="187"/>
      <c r="IK205" s="26" t="s">
        <v>0</v>
      </c>
    </row>
    <row r="206" spans="1:245" ht="14.25" customHeight="1">
      <c r="A206" s="114" t="s">
        <v>121</v>
      </c>
      <c r="B206" s="153">
        <v>0</v>
      </c>
      <c r="C206" s="153">
        <v>0</v>
      </c>
      <c r="D206" s="1" t="s">
        <v>0</v>
      </c>
      <c r="E206" s="23"/>
      <c r="F206" s="25" t="s">
        <v>0</v>
      </c>
      <c r="G206" s="1" t="s">
        <v>0</v>
      </c>
      <c r="H206" s="1" t="s">
        <v>0</v>
      </c>
      <c r="I206" s="1" t="s">
        <v>0</v>
      </c>
      <c r="J206" s="1" t="s">
        <v>0</v>
      </c>
      <c r="K206" s="1" t="s">
        <v>0</v>
      </c>
      <c r="L206" s="1" t="s">
        <v>0</v>
      </c>
      <c r="M206" s="1" t="s">
        <v>0</v>
      </c>
      <c r="N206" s="1" t="s">
        <v>0</v>
      </c>
      <c r="O206" s="1" t="s">
        <v>0</v>
      </c>
      <c r="P206" s="1" t="s">
        <v>0</v>
      </c>
      <c r="Q206" s="1" t="s">
        <v>0</v>
      </c>
      <c r="R206" s="1" t="s">
        <v>0</v>
      </c>
      <c r="S206" s="25" t="s">
        <v>0</v>
      </c>
      <c r="T206" s="1" t="s">
        <v>0</v>
      </c>
      <c r="U206" s="12" t="s">
        <v>0</v>
      </c>
      <c r="V206" s="100" t="s">
        <v>0</v>
      </c>
      <c r="W206" s="1" t="s">
        <v>0</v>
      </c>
      <c r="X206" s="1" t="s">
        <v>0</v>
      </c>
      <c r="Y206" s="1" t="s">
        <v>0</v>
      </c>
      <c r="Z206" s="1" t="s">
        <v>0</v>
      </c>
      <c r="AA206" s="12" t="s">
        <v>0</v>
      </c>
      <c r="AB206" s="100" t="s">
        <v>0</v>
      </c>
      <c r="AC206" s="1" t="s">
        <v>0</v>
      </c>
      <c r="AD206" s="1" t="s">
        <v>0</v>
      </c>
      <c r="AE206" s="1" t="s">
        <v>0</v>
      </c>
      <c r="AF206" s="1" t="s">
        <v>0</v>
      </c>
      <c r="AG206" s="1" t="s">
        <v>0</v>
      </c>
      <c r="AH206" s="1" t="s">
        <v>0</v>
      </c>
      <c r="AI206" s="12" t="s">
        <v>0</v>
      </c>
      <c r="AJ206" s="12" t="s">
        <v>0</v>
      </c>
      <c r="AK206" s="1" t="s">
        <v>0</v>
      </c>
      <c r="AL206" s="147" t="s">
        <v>0</v>
      </c>
      <c r="AM206" s="147" t="s">
        <v>0</v>
      </c>
      <c r="AN206" s="1" t="s">
        <v>0</v>
      </c>
      <c r="AO206" s="1" t="s">
        <v>0</v>
      </c>
      <c r="AP206" s="1" t="s">
        <v>0</v>
      </c>
      <c r="AQ206" s="1" t="s">
        <v>0</v>
      </c>
      <c r="AR206" s="1" t="s">
        <v>0</v>
      </c>
      <c r="AS206" s="12" t="s">
        <v>0</v>
      </c>
      <c r="AT206" s="12" t="s">
        <v>0</v>
      </c>
      <c r="AU206" s="1" t="s">
        <v>0</v>
      </c>
      <c r="AV206" s="1" t="s">
        <v>0</v>
      </c>
      <c r="AW206" s="12" t="s">
        <v>0</v>
      </c>
      <c r="AX206" s="12">
        <v>0</v>
      </c>
      <c r="AY206" s="23" t="s">
        <v>0</v>
      </c>
      <c r="AZ206" s="1" t="s">
        <v>0</v>
      </c>
      <c r="BA206" s="12" t="s">
        <v>0</v>
      </c>
      <c r="BB206" s="12" t="s">
        <v>0</v>
      </c>
      <c r="BC206" s="1" t="s">
        <v>0</v>
      </c>
      <c r="BD206" s="1" t="s">
        <v>0</v>
      </c>
      <c r="BE206" s="147" t="s">
        <v>0</v>
      </c>
      <c r="BF206" s="1" t="s">
        <v>0</v>
      </c>
      <c r="BG206" s="1" t="s">
        <v>0</v>
      </c>
      <c r="BH206" s="1" t="s">
        <v>0</v>
      </c>
      <c r="BI206" s="147" t="s">
        <v>0</v>
      </c>
      <c r="BJ206" s="1" t="s">
        <v>0</v>
      </c>
      <c r="BK206" s="1" t="s">
        <v>0</v>
      </c>
      <c r="BL206" s="1" t="s">
        <v>0</v>
      </c>
      <c r="BM206" s="1" t="s">
        <v>0</v>
      </c>
      <c r="BN206" s="1" t="s">
        <v>0</v>
      </c>
      <c r="BO206" s="1" t="s">
        <v>0</v>
      </c>
      <c r="BP206" s="12" t="s">
        <v>0</v>
      </c>
      <c r="BQ206" s="12">
        <v>0</v>
      </c>
      <c r="BR206" s="23" t="s">
        <v>0</v>
      </c>
      <c r="BS206" s="1" t="s">
        <v>0</v>
      </c>
      <c r="BT206" s="1" t="s">
        <v>0</v>
      </c>
      <c r="BU206" s="1" t="s">
        <v>0</v>
      </c>
      <c r="BV206" s="1" t="s">
        <v>0</v>
      </c>
      <c r="BW206" s="1">
        <v>1</v>
      </c>
      <c r="BX206" s="1">
        <v>1</v>
      </c>
      <c r="BY206" s="1">
        <v>1</v>
      </c>
      <c r="BZ206" s="1">
        <v>1</v>
      </c>
      <c r="CA206" s="1">
        <v>1</v>
      </c>
      <c r="CB206" s="12"/>
      <c r="CC206" s="1">
        <v>1</v>
      </c>
      <c r="CD206" s="1">
        <v>1</v>
      </c>
      <c r="CE206" s="148">
        <v>1</v>
      </c>
      <c r="CF206" s="23">
        <v>1</v>
      </c>
      <c r="CG206" s="100">
        <v>0</v>
      </c>
      <c r="CH206" s="100">
        <v>1715449.764</v>
      </c>
      <c r="CI206" s="8">
        <f>(CH206-CG206)/CH206</f>
        <v>1</v>
      </c>
      <c r="CJ206" s="8">
        <v>1</v>
      </c>
      <c r="CK206" s="8">
        <v>1</v>
      </c>
      <c r="CL206" s="8">
        <v>1</v>
      </c>
      <c r="CM206" s="8">
        <v>1</v>
      </c>
      <c r="CN206" s="8">
        <v>1</v>
      </c>
      <c r="CO206" s="8">
        <v>1</v>
      </c>
      <c r="CP206" s="8">
        <v>1</v>
      </c>
      <c r="CQ206" s="8">
        <v>1</v>
      </c>
      <c r="CR206" s="8">
        <v>1</v>
      </c>
      <c r="CS206" s="8">
        <v>1</v>
      </c>
      <c r="CT206" s="8">
        <v>1</v>
      </c>
      <c r="CU206" s="176">
        <v>38466419.436</v>
      </c>
      <c r="CV206" s="26">
        <f>(CU206-CG206)/CU206</f>
        <v>1</v>
      </c>
      <c r="CW206" s="182">
        <v>1</v>
      </c>
      <c r="CX206" s="182">
        <v>1</v>
      </c>
      <c r="CY206" s="182"/>
      <c r="CZ206" s="187">
        <v>3391050.2279999997</v>
      </c>
      <c r="DA206" s="187">
        <v>-0.0020000000949949026</v>
      </c>
      <c r="DB206" s="187">
        <v>3689696.448</v>
      </c>
      <c r="DC206" s="8">
        <f>(DB206-DE206)/DB206</f>
        <v>0.7935600560276769</v>
      </c>
      <c r="DD206" s="100">
        <v>3391050.2279999997</v>
      </c>
      <c r="DE206" s="100">
        <v>761700.7279999995</v>
      </c>
      <c r="DF206" s="182">
        <f>(DE206-DH206)/DE206</f>
        <v>0.9999986871484255</v>
      </c>
      <c r="DG206" s="182">
        <v>1</v>
      </c>
      <c r="DH206" s="182">
        <v>1</v>
      </c>
      <c r="DI206" s="182">
        <v>1</v>
      </c>
      <c r="DJ206" s="182">
        <v>1</v>
      </c>
      <c r="DK206" s="182">
        <v>1</v>
      </c>
      <c r="DL206" s="182">
        <v>1</v>
      </c>
      <c r="DM206" s="8">
        <v>1</v>
      </c>
      <c r="DN206" s="26">
        <f t="shared" si="108"/>
        <v>1</v>
      </c>
      <c r="DO206" s="199">
        <v>38692318.87200001</v>
      </c>
      <c r="DP206" s="187">
        <v>0</v>
      </c>
      <c r="DQ206" s="238">
        <v>1</v>
      </c>
      <c r="DR206" s="238">
        <f t="shared" si="109"/>
        <v>0.710362853387</v>
      </c>
      <c r="DS206" s="223">
        <v>4622631.6959999995</v>
      </c>
      <c r="DT206" s="187">
        <v>1338885.8542722529</v>
      </c>
      <c r="DU206" s="238">
        <f t="shared" si="110"/>
        <v>0.756166202373</v>
      </c>
      <c r="DV206" s="229">
        <v>3939911.58</v>
      </c>
      <c r="DW206" s="187">
        <v>960683.6028659935</v>
      </c>
      <c r="DX206" s="238">
        <v>1</v>
      </c>
      <c r="DY206" s="238">
        <v>1</v>
      </c>
      <c r="DZ206" s="238">
        <v>1</v>
      </c>
      <c r="EA206" s="238">
        <v>1</v>
      </c>
      <c r="EB206" s="238">
        <v>1</v>
      </c>
      <c r="EC206" s="238">
        <f>(EE206-ED206)/EE206</f>
        <v>0.8615658998567973</v>
      </c>
      <c r="ED206" s="187">
        <v>311479.36</v>
      </c>
      <c r="EE206" s="187">
        <v>2250019.032</v>
      </c>
      <c r="EF206" s="238">
        <f>(EH206-EG206)/EH206</f>
        <v>0.7889251765273179</v>
      </c>
      <c r="EG206" s="187">
        <v>1092870.642</v>
      </c>
      <c r="EH206" s="187">
        <v>5177645.652</v>
      </c>
      <c r="EI206" s="187">
        <v>5348847.108</v>
      </c>
      <c r="EJ206" s="238">
        <f t="shared" si="115"/>
        <v>0.9900000005758252</v>
      </c>
      <c r="EK206" s="187">
        <v>53488.46799999941</v>
      </c>
      <c r="EL206" s="187">
        <v>7986536.208</v>
      </c>
      <c r="EM206" s="26">
        <f>(EL206-EN206)/EL206</f>
        <v>0.690940480864843</v>
      </c>
      <c r="EN206" s="187">
        <v>2468315.04</v>
      </c>
      <c r="EO206" s="238">
        <f t="shared" si="111"/>
        <v>0.9486140865238529</v>
      </c>
      <c r="EP206" s="187">
        <v>2334877.67</v>
      </c>
      <c r="EQ206" s="187">
        <v>45438088.224</v>
      </c>
      <c r="ER206" s="238">
        <f>(EQ206-EP206)/EQ206</f>
        <v>0.9486140865238529</v>
      </c>
      <c r="ES206" s="238">
        <f>(EU206-ET206)/EU206</f>
        <v>0.7400873966114397</v>
      </c>
      <c r="ET206" s="187">
        <v>2150208.176000001</v>
      </c>
      <c r="EU206" s="187">
        <v>8272812.276000001</v>
      </c>
      <c r="EV206" s="187">
        <v>7087757.507999999</v>
      </c>
      <c r="EW206" s="238">
        <f t="shared" si="117"/>
        <v>1</v>
      </c>
      <c r="EX206" s="187">
        <v>0</v>
      </c>
      <c r="EY206" s="187">
        <v>5675866.415999999</v>
      </c>
      <c r="EZ206" s="238">
        <f>(EY206-FA206)/EY206</f>
        <v>0.8729509605851162</v>
      </c>
      <c r="FA206" s="187">
        <v>721113.3759999992</v>
      </c>
      <c r="FB206" s="187">
        <v>2074874.784</v>
      </c>
      <c r="FC206" s="238">
        <f>(FB206-FD206)/FB206</f>
        <v>0.8584312382293621</v>
      </c>
      <c r="FD206" s="187">
        <v>293737.4539999999</v>
      </c>
      <c r="FE206" s="26">
        <v>1</v>
      </c>
      <c r="FF206" s="26">
        <v>1</v>
      </c>
      <c r="FG206" s="26">
        <v>1</v>
      </c>
      <c r="FH206" s="26">
        <f>(FJ206-FI206)/FJ206</f>
        <v>0.83981444168005</v>
      </c>
      <c r="FI206" s="187">
        <v>107662.86599999992</v>
      </c>
      <c r="FJ206" s="187">
        <v>672113.436</v>
      </c>
      <c r="FK206" s="26" t="s">
        <v>0</v>
      </c>
      <c r="FL206" s="26">
        <v>1</v>
      </c>
      <c r="FM206" s="26">
        <v>1</v>
      </c>
      <c r="FN206" s="26">
        <f>(FP206-FO206)/FP206</f>
        <v>0.9371948284282452</v>
      </c>
      <c r="FO206" s="187">
        <v>442223.70799999963</v>
      </c>
      <c r="FP206" s="187">
        <v>7041198.948</v>
      </c>
      <c r="FQ206" s="26">
        <f>(FS206-FR206)/FS206</f>
        <v>0.9138909489094875</v>
      </c>
      <c r="FR206" s="187">
        <f>SUM(FO206,FI206,FD206,FA206,EX206,ET206)</f>
        <v>3714945.5799999996</v>
      </c>
      <c r="FS206" s="187">
        <v>43142335.59599999</v>
      </c>
      <c r="FT206" s="238">
        <f>(FV206-FU206)/FV206</f>
        <v>0.839280342961</v>
      </c>
      <c r="FU206" s="187">
        <v>1331907.5773197701</v>
      </c>
      <c r="FV206" s="187">
        <v>8287147.955999999</v>
      </c>
      <c r="FW206" s="238">
        <v>1</v>
      </c>
      <c r="FX206" s="238">
        <v>1</v>
      </c>
      <c r="FY206" s="26">
        <f t="shared" si="122"/>
        <v>0.8872702258349999</v>
      </c>
      <c r="FZ206" s="187">
        <v>6169326.876</v>
      </c>
      <c r="GA206" s="187">
        <v>695466.8254815452</v>
      </c>
      <c r="GB206" s="187">
        <v>2027374.4054815434</v>
      </c>
      <c r="GC206" s="26">
        <f>(GD206-GE206)/GD206</f>
        <v>0.9915055281089998</v>
      </c>
      <c r="GD206" s="100">
        <v>4906638.011999999</v>
      </c>
      <c r="GE206" s="100">
        <v>41679.29867224675</v>
      </c>
      <c r="GF206" s="26">
        <v>1</v>
      </c>
      <c r="GG206" s="26">
        <v>1</v>
      </c>
      <c r="GH206" s="26">
        <v>1</v>
      </c>
      <c r="GI206" s="26">
        <v>1</v>
      </c>
      <c r="GJ206" s="26">
        <v>1</v>
      </c>
      <c r="GK206" s="26">
        <v>1</v>
      </c>
      <c r="GL206" s="26">
        <f t="shared" si="134"/>
        <v>0.9800637199008697</v>
      </c>
      <c r="GM206" s="100">
        <v>2480526.144</v>
      </c>
      <c r="GN206" s="100">
        <v>49452.46399999969</v>
      </c>
      <c r="GO206" s="26">
        <f t="shared" si="135"/>
        <v>0.9565131940897414</v>
      </c>
      <c r="GP206" s="100">
        <v>48716067.348</v>
      </c>
      <c r="GQ206" s="187">
        <f t="shared" si="136"/>
        <v>2118506.1654735617</v>
      </c>
      <c r="GR206" s="26">
        <f>(GS206-GT206)/GS206</f>
        <v>0.8837325289981278</v>
      </c>
      <c r="GS206" s="100">
        <v>2710352.58</v>
      </c>
      <c r="GT206" s="100">
        <v>315125.8399999994</v>
      </c>
      <c r="GU206" s="26">
        <v>1</v>
      </c>
      <c r="GV206" s="26">
        <v>1</v>
      </c>
      <c r="GW206" s="291">
        <v>2055787.848</v>
      </c>
      <c r="GX206" s="26">
        <f>(GW206-GY206)/GW206</f>
        <v>0.9066948672808771</v>
      </c>
      <c r="GY206" s="100">
        <v>191815.55799999996</v>
      </c>
      <c r="GZ206" s="291">
        <v>750253.4519999999</v>
      </c>
      <c r="HA206" s="26">
        <f>(GZ206-HB206)/GZ206</f>
        <v>0.9431828378978258</v>
      </c>
      <c r="HB206" s="100">
        <v>42627.271999999764</v>
      </c>
      <c r="HC206" s="26">
        <v>1</v>
      </c>
      <c r="HD206" s="26">
        <v>1</v>
      </c>
      <c r="HE206" s="26">
        <v>1</v>
      </c>
      <c r="HF206" s="26">
        <v>1</v>
      </c>
      <c r="HG206" s="26">
        <v>1</v>
      </c>
      <c r="HH206" s="26">
        <v>1</v>
      </c>
      <c r="HI206" s="26">
        <v>1</v>
      </c>
      <c r="HJ206" s="26">
        <f t="shared" si="132"/>
        <v>0.9754112161220434</v>
      </c>
      <c r="HK206" s="187">
        <v>22350380.268</v>
      </c>
      <c r="HL206" s="187">
        <f t="shared" si="121"/>
        <v>549568.6699999991</v>
      </c>
      <c r="HM206" s="26">
        <v>1</v>
      </c>
      <c r="HN206" s="187"/>
      <c r="HO206" s="26">
        <v>1</v>
      </c>
      <c r="HP206" s="26">
        <v>1</v>
      </c>
      <c r="HQ206" s="26">
        <v>1</v>
      </c>
      <c r="HR206" s="26">
        <v>1</v>
      </c>
      <c r="HS206" s="26">
        <v>1</v>
      </c>
      <c r="HT206" s="26">
        <v>1</v>
      </c>
      <c r="HU206" s="26">
        <v>1</v>
      </c>
      <c r="HV206" s="26">
        <v>1</v>
      </c>
      <c r="HW206" s="26">
        <v>1</v>
      </c>
      <c r="HX206" s="26">
        <v>1</v>
      </c>
      <c r="HY206" s="26">
        <f>(HZ206-IA206)/HZ206</f>
        <v>1</v>
      </c>
      <c r="HZ206" s="187">
        <v>1257108.4079999998</v>
      </c>
      <c r="IA206" s="187"/>
      <c r="IB206" s="187">
        <v>24985951.176000003</v>
      </c>
      <c r="IC206" s="26">
        <f>(IB206-IA206)/IB206</f>
        <v>1</v>
      </c>
      <c r="ID206" s="26">
        <f>(IE206-IF206)/IE206</f>
        <v>0.9699992157737828</v>
      </c>
      <c r="IE206" s="187">
        <v>8483776.559999999</v>
      </c>
      <c r="IF206" s="187">
        <v>254519.94999999925</v>
      </c>
      <c r="IG206" s="26">
        <v>1</v>
      </c>
      <c r="IH206" s="26">
        <f>(II206-IJ206)/II206</f>
        <v>0.9198722752980185</v>
      </c>
      <c r="II206" s="7">
        <v>8743758.276</v>
      </c>
      <c r="IJ206" s="187">
        <v>700617.4560000002</v>
      </c>
      <c r="IK206" s="26">
        <v>1</v>
      </c>
    </row>
    <row r="207" spans="1:245" ht="14.25" customHeight="1">
      <c r="A207" s="169" t="s">
        <v>145</v>
      </c>
      <c r="B207" s="153">
        <v>0</v>
      </c>
      <c r="C207" s="153">
        <v>0</v>
      </c>
      <c r="D207" s="1" t="s">
        <v>0</v>
      </c>
      <c r="E207" s="23" t="s">
        <v>0</v>
      </c>
      <c r="F207" s="25" t="s">
        <v>0</v>
      </c>
      <c r="G207" s="1" t="s">
        <v>0</v>
      </c>
      <c r="H207" s="1" t="s">
        <v>0</v>
      </c>
      <c r="I207" s="1" t="s">
        <v>0</v>
      </c>
      <c r="J207" s="1" t="s">
        <v>0</v>
      </c>
      <c r="K207" s="1" t="s">
        <v>0</v>
      </c>
      <c r="L207" s="1" t="s">
        <v>0</v>
      </c>
      <c r="M207" s="1" t="s">
        <v>0</v>
      </c>
      <c r="N207" s="1" t="s">
        <v>0</v>
      </c>
      <c r="O207" s="1" t="s">
        <v>0</v>
      </c>
      <c r="P207" s="1" t="s">
        <v>0</v>
      </c>
      <c r="Q207" s="1" t="s">
        <v>0</v>
      </c>
      <c r="R207" s="1" t="s">
        <v>0</v>
      </c>
      <c r="S207" s="25" t="s">
        <v>0</v>
      </c>
      <c r="T207" s="1" t="s">
        <v>0</v>
      </c>
      <c r="U207" s="12" t="s">
        <v>0</v>
      </c>
      <c r="V207" s="100" t="s">
        <v>0</v>
      </c>
      <c r="W207" s="1" t="s">
        <v>0</v>
      </c>
      <c r="X207" s="1" t="s">
        <v>0</v>
      </c>
      <c r="Y207" s="1" t="s">
        <v>0</v>
      </c>
      <c r="Z207" s="1" t="s">
        <v>0</v>
      </c>
      <c r="AA207" s="12" t="s">
        <v>0</v>
      </c>
      <c r="AB207" s="100" t="s">
        <v>0</v>
      </c>
      <c r="AC207" s="1" t="s">
        <v>0</v>
      </c>
      <c r="AD207" s="1" t="s">
        <v>0</v>
      </c>
      <c r="AE207" s="1" t="s">
        <v>0</v>
      </c>
      <c r="AF207" s="1" t="s">
        <v>0</v>
      </c>
      <c r="AG207" s="1" t="s">
        <v>0</v>
      </c>
      <c r="AH207" s="1" t="s">
        <v>0</v>
      </c>
      <c r="AI207" s="12" t="s">
        <v>0</v>
      </c>
      <c r="AJ207" s="12" t="s">
        <v>0</v>
      </c>
      <c r="AK207" s="1" t="s">
        <v>0</v>
      </c>
      <c r="AL207" s="147" t="s">
        <v>0</v>
      </c>
      <c r="AM207" s="147" t="s">
        <v>0</v>
      </c>
      <c r="AN207" s="1" t="s">
        <v>0</v>
      </c>
      <c r="AO207" s="1" t="s">
        <v>0</v>
      </c>
      <c r="AP207" s="1" t="s">
        <v>0</v>
      </c>
      <c r="AQ207" s="1" t="s">
        <v>0</v>
      </c>
      <c r="AR207" s="1" t="s">
        <v>0</v>
      </c>
      <c r="AS207" s="12" t="s">
        <v>0</v>
      </c>
      <c r="AT207" s="12" t="s">
        <v>0</v>
      </c>
      <c r="AU207" s="1" t="s">
        <v>0</v>
      </c>
      <c r="AV207" s="1" t="s">
        <v>0</v>
      </c>
      <c r="AW207" s="12" t="s">
        <v>0</v>
      </c>
      <c r="AX207" s="12">
        <v>0</v>
      </c>
      <c r="AY207" s="23" t="s">
        <v>0</v>
      </c>
      <c r="AZ207" s="1" t="s">
        <v>0</v>
      </c>
      <c r="BA207" s="12" t="s">
        <v>0</v>
      </c>
      <c r="BB207" s="12" t="s">
        <v>0</v>
      </c>
      <c r="BC207" s="1" t="s">
        <v>0</v>
      </c>
      <c r="BD207" s="1" t="s">
        <v>0</v>
      </c>
      <c r="BE207" s="147" t="s">
        <v>0</v>
      </c>
      <c r="BF207" s="1" t="s">
        <v>0</v>
      </c>
      <c r="BG207" s="1" t="s">
        <v>0</v>
      </c>
      <c r="BH207" s="1" t="s">
        <v>0</v>
      </c>
      <c r="BI207" s="147" t="s">
        <v>0</v>
      </c>
      <c r="BJ207" s="1" t="s">
        <v>0</v>
      </c>
      <c r="BK207" s="1" t="s">
        <v>0</v>
      </c>
      <c r="BL207" s="1" t="s">
        <v>0</v>
      </c>
      <c r="BM207" s="1" t="s">
        <v>0</v>
      </c>
      <c r="BN207" s="1" t="s">
        <v>0</v>
      </c>
      <c r="BO207" s="1" t="s">
        <v>0</v>
      </c>
      <c r="BP207" s="12" t="s">
        <v>0</v>
      </c>
      <c r="BQ207" s="12">
        <v>0</v>
      </c>
      <c r="BR207" s="23" t="s">
        <v>0</v>
      </c>
      <c r="BS207" s="1" t="s">
        <v>0</v>
      </c>
      <c r="BT207" s="1" t="s">
        <v>0</v>
      </c>
      <c r="BU207" s="1" t="s">
        <v>0</v>
      </c>
      <c r="BV207" s="1" t="s">
        <v>0</v>
      </c>
      <c r="BW207" s="1" t="s">
        <v>0</v>
      </c>
      <c r="BX207" s="1" t="s">
        <v>0</v>
      </c>
      <c r="BY207" s="1" t="s">
        <v>0</v>
      </c>
      <c r="BZ207" s="1" t="s">
        <v>0</v>
      </c>
      <c r="CA207" s="1" t="s">
        <v>0</v>
      </c>
      <c r="CB207" s="12" t="s">
        <v>0</v>
      </c>
      <c r="CC207" s="1" t="s">
        <v>0</v>
      </c>
      <c r="CD207" s="1" t="s">
        <v>0</v>
      </c>
      <c r="CE207" s="148" t="s">
        <v>0</v>
      </c>
      <c r="CF207" s="23" t="s">
        <v>0</v>
      </c>
      <c r="CG207" s="100">
        <v>0</v>
      </c>
      <c r="CH207" s="100"/>
      <c r="CI207" s="8" t="s">
        <v>0</v>
      </c>
      <c r="CJ207" s="8" t="s">
        <v>0</v>
      </c>
      <c r="CK207" s="8" t="s">
        <v>0</v>
      </c>
      <c r="CL207" s="8" t="s">
        <v>0</v>
      </c>
      <c r="CM207" s="8" t="s">
        <v>0</v>
      </c>
      <c r="CN207" s="8">
        <v>1</v>
      </c>
      <c r="CO207" s="8">
        <v>1</v>
      </c>
      <c r="CP207" s="8">
        <v>1</v>
      </c>
      <c r="CQ207" s="8">
        <v>1</v>
      </c>
      <c r="CR207" s="8" t="s">
        <v>0</v>
      </c>
      <c r="CS207" s="8" t="s">
        <v>0</v>
      </c>
      <c r="CT207" s="8" t="s">
        <v>0</v>
      </c>
      <c r="CU207" s="176">
        <v>2473038.912</v>
      </c>
      <c r="CV207" s="26">
        <v>1</v>
      </c>
      <c r="CW207" s="182" t="s">
        <v>0</v>
      </c>
      <c r="CX207" s="182" t="s">
        <v>0</v>
      </c>
      <c r="CY207" s="182" t="s">
        <v>0</v>
      </c>
      <c r="CZ207" s="187">
        <v>0</v>
      </c>
      <c r="DA207" s="187">
        <v>0</v>
      </c>
      <c r="DB207" s="187">
        <v>0</v>
      </c>
      <c r="DC207" s="8" t="s">
        <v>0</v>
      </c>
      <c r="DD207" s="100">
        <v>0</v>
      </c>
      <c r="DE207" s="100">
        <v>0</v>
      </c>
      <c r="DF207" s="182" t="s">
        <v>0</v>
      </c>
      <c r="DG207" s="182" t="s">
        <v>0</v>
      </c>
      <c r="DH207" s="182" t="s">
        <v>0</v>
      </c>
      <c r="DI207" s="182" t="s">
        <v>0</v>
      </c>
      <c r="DJ207" s="182" t="s">
        <v>0</v>
      </c>
      <c r="DK207" s="182" t="s">
        <v>0</v>
      </c>
      <c r="DL207" s="182" t="s">
        <v>0</v>
      </c>
      <c r="DM207" s="8" t="s">
        <v>0</v>
      </c>
      <c r="DN207" s="26"/>
      <c r="DO207" s="199">
        <v>0</v>
      </c>
      <c r="DP207" s="187">
        <v>0</v>
      </c>
      <c r="DQ207" s="238" t="s">
        <v>0</v>
      </c>
      <c r="DR207" s="238"/>
      <c r="DS207" s="223">
        <v>0</v>
      </c>
      <c r="DT207" s="187"/>
      <c r="DU207" s="238"/>
      <c r="DV207" s="229">
        <v>0</v>
      </c>
      <c r="DW207" s="187">
        <v>0</v>
      </c>
      <c r="DX207" s="238" t="s">
        <v>0</v>
      </c>
      <c r="DY207" s="238"/>
      <c r="DZ207" s="238"/>
      <c r="EA207" s="238"/>
      <c r="EB207" s="238"/>
      <c r="EC207" s="238" t="s">
        <v>0</v>
      </c>
      <c r="ED207" s="187"/>
      <c r="EE207" s="187">
        <v>0</v>
      </c>
      <c r="EF207" s="238" t="s">
        <v>0</v>
      </c>
      <c r="EG207" s="187"/>
      <c r="EH207" s="187">
        <v>0</v>
      </c>
      <c r="EI207" s="187">
        <v>0</v>
      </c>
      <c r="EJ207" s="238"/>
      <c r="EK207" s="187"/>
      <c r="EL207" s="187">
        <v>0</v>
      </c>
      <c r="EM207" s="26"/>
      <c r="EN207" s="187">
        <v>0</v>
      </c>
      <c r="EO207" s="238"/>
      <c r="EP207" s="187">
        <f>EN207+EK207+EG207+ED207+DW207+DT207</f>
        <v>0</v>
      </c>
      <c r="EQ207" s="187">
        <v>0</v>
      </c>
      <c r="ER207" s="238" t="s">
        <v>0</v>
      </c>
      <c r="ES207" s="238" t="s">
        <v>0</v>
      </c>
      <c r="ET207" s="187">
        <v>0</v>
      </c>
      <c r="EU207" s="187">
        <v>0</v>
      </c>
      <c r="EV207" s="187">
        <v>0</v>
      </c>
      <c r="EW207" s="238" t="s">
        <v>0</v>
      </c>
      <c r="EX207" s="187">
        <v>0</v>
      </c>
      <c r="EY207" s="187">
        <v>0</v>
      </c>
      <c r="EZ207" s="238" t="s">
        <v>0</v>
      </c>
      <c r="FA207" s="187">
        <v>0</v>
      </c>
      <c r="FB207" s="187">
        <v>0</v>
      </c>
      <c r="FC207" s="238" t="s">
        <v>0</v>
      </c>
      <c r="FD207" s="187">
        <v>0</v>
      </c>
      <c r="FE207" s="26"/>
      <c r="FF207" s="26" t="s">
        <v>0</v>
      </c>
      <c r="FG207" s="26" t="s">
        <v>0</v>
      </c>
      <c r="FH207" s="26" t="s">
        <v>0</v>
      </c>
      <c r="FI207" s="187">
        <v>0</v>
      </c>
      <c r="FJ207" s="187">
        <v>0</v>
      </c>
      <c r="FK207" s="26" t="s">
        <v>0</v>
      </c>
      <c r="FL207" s="26" t="s">
        <v>0</v>
      </c>
      <c r="FM207" s="26" t="s">
        <v>0</v>
      </c>
      <c r="FN207" s="26" t="s">
        <v>0</v>
      </c>
      <c r="FO207" s="187">
        <f>SUM(FI207,FD207,FA207,EX207,ET207)</f>
        <v>0</v>
      </c>
      <c r="FP207" s="187">
        <v>0</v>
      </c>
      <c r="FQ207" s="26" t="s">
        <v>0</v>
      </c>
      <c r="FR207" s="187">
        <f>SUM(FO207,FI207,FD207,FA207,EX207,ET207)</f>
        <v>0</v>
      </c>
      <c r="FS207" s="187">
        <v>0</v>
      </c>
      <c r="FT207" s="238" t="s">
        <v>0</v>
      </c>
      <c r="FU207" s="187">
        <v>0</v>
      </c>
      <c r="FV207" s="187">
        <v>0</v>
      </c>
      <c r="FW207" s="238" t="s">
        <v>0</v>
      </c>
      <c r="FX207" s="238" t="s">
        <v>0</v>
      </c>
      <c r="FY207" s="238" t="s">
        <v>0</v>
      </c>
      <c r="FZ207" s="187"/>
      <c r="GA207" s="187">
        <v>0</v>
      </c>
      <c r="GB207" s="187">
        <v>0</v>
      </c>
      <c r="GC207" s="26" t="s">
        <v>0</v>
      </c>
      <c r="GD207" s="100"/>
      <c r="GE207" s="100">
        <v>0</v>
      </c>
      <c r="GF207" s="26" t="s">
        <v>0</v>
      </c>
      <c r="GG207" s="26" t="s">
        <v>0</v>
      </c>
      <c r="GH207" s="26" t="s">
        <v>0</v>
      </c>
      <c r="GI207" s="26" t="s">
        <v>0</v>
      </c>
      <c r="GJ207" s="26" t="s">
        <v>0</v>
      </c>
      <c r="GK207" s="26" t="s">
        <v>0</v>
      </c>
      <c r="GL207" s="26" t="s">
        <v>0</v>
      </c>
      <c r="GM207" s="100"/>
      <c r="GN207" s="100">
        <v>0</v>
      </c>
      <c r="GO207" s="26" t="s">
        <v>0</v>
      </c>
      <c r="GP207" s="100"/>
      <c r="GQ207" s="187">
        <f>FU207+GA207+GE207+GN207</f>
        <v>0</v>
      </c>
      <c r="GR207" s="26" t="s">
        <v>0</v>
      </c>
      <c r="GS207" s="100"/>
      <c r="GT207" s="100">
        <v>0</v>
      </c>
      <c r="GU207" s="26" t="s">
        <v>0</v>
      </c>
      <c r="GV207" s="26" t="s">
        <v>0</v>
      </c>
      <c r="GW207" s="291"/>
      <c r="GX207" s="26" t="s">
        <v>0</v>
      </c>
      <c r="GY207" s="100">
        <v>0</v>
      </c>
      <c r="GZ207" s="291"/>
      <c r="HA207" s="26" t="s">
        <v>0</v>
      </c>
      <c r="HB207" s="100">
        <v>0</v>
      </c>
      <c r="HC207" s="26" t="s">
        <v>0</v>
      </c>
      <c r="HD207" s="26" t="s">
        <v>0</v>
      </c>
      <c r="HE207" s="26" t="s">
        <v>0</v>
      </c>
      <c r="HF207" s="26" t="s">
        <v>0</v>
      </c>
      <c r="HG207" s="26" t="s">
        <v>0</v>
      </c>
      <c r="HH207" s="26" t="s">
        <v>0</v>
      </c>
      <c r="HI207" s="26" t="s">
        <v>0</v>
      </c>
      <c r="HJ207" s="26" t="s">
        <v>0</v>
      </c>
      <c r="HK207" s="187"/>
      <c r="HL207" s="187">
        <f t="shared" si="121"/>
        <v>0</v>
      </c>
      <c r="HM207" s="26" t="s">
        <v>0</v>
      </c>
      <c r="HN207" s="187"/>
      <c r="HO207" s="26" t="s">
        <v>0</v>
      </c>
      <c r="HP207" s="26" t="s">
        <v>0</v>
      </c>
      <c r="HQ207" s="26" t="s">
        <v>0</v>
      </c>
      <c r="HR207" s="26" t="s">
        <v>0</v>
      </c>
      <c r="HS207" s="26" t="s">
        <v>0</v>
      </c>
      <c r="HT207" s="26" t="s">
        <v>0</v>
      </c>
      <c r="HU207" s="26" t="s">
        <v>0</v>
      </c>
      <c r="HV207" s="26" t="s">
        <v>0</v>
      </c>
      <c r="HW207" s="26" t="s">
        <v>0</v>
      </c>
      <c r="HX207" s="26" t="s">
        <v>0</v>
      </c>
      <c r="HY207" s="26" t="s">
        <v>0</v>
      </c>
      <c r="HZ207" s="187">
        <v>0</v>
      </c>
      <c r="IA207" s="187"/>
      <c r="IB207" s="187"/>
      <c r="IC207" s="26" t="s">
        <v>0</v>
      </c>
      <c r="ID207" s="26" t="s">
        <v>0</v>
      </c>
      <c r="IE207" s="187"/>
      <c r="IF207" s="187">
        <v>0</v>
      </c>
      <c r="IG207" s="26" t="s">
        <v>0</v>
      </c>
      <c r="IH207" s="26" t="s">
        <v>0</v>
      </c>
      <c r="IJ207" s="187"/>
      <c r="IK207" s="26" t="s">
        <v>0</v>
      </c>
    </row>
    <row r="208" spans="1:245" ht="14.25" customHeight="1">
      <c r="A208" s="169" t="s">
        <v>261</v>
      </c>
      <c r="B208" s="153">
        <v>0</v>
      </c>
      <c r="C208" s="153">
        <v>0</v>
      </c>
      <c r="D208" s="1" t="s">
        <v>0</v>
      </c>
      <c r="E208" s="23" t="s">
        <v>0</v>
      </c>
      <c r="F208" s="25" t="s">
        <v>0</v>
      </c>
      <c r="G208" s="1" t="s">
        <v>0</v>
      </c>
      <c r="H208" s="1" t="s">
        <v>0</v>
      </c>
      <c r="I208" s="1" t="s">
        <v>0</v>
      </c>
      <c r="J208" s="1" t="s">
        <v>0</v>
      </c>
      <c r="K208" s="1" t="s">
        <v>0</v>
      </c>
      <c r="L208" s="1" t="s">
        <v>0</v>
      </c>
      <c r="M208" s="1" t="s">
        <v>0</v>
      </c>
      <c r="N208" s="1" t="s">
        <v>0</v>
      </c>
      <c r="O208" s="1" t="s">
        <v>0</v>
      </c>
      <c r="P208" s="1" t="s">
        <v>0</v>
      </c>
      <c r="Q208" s="1" t="s">
        <v>0</v>
      </c>
      <c r="R208" s="1" t="s">
        <v>0</v>
      </c>
      <c r="S208" s="25" t="s">
        <v>0</v>
      </c>
      <c r="T208" s="1" t="s">
        <v>0</v>
      </c>
      <c r="U208" s="12" t="s">
        <v>0</v>
      </c>
      <c r="V208" s="100" t="s">
        <v>0</v>
      </c>
      <c r="W208" s="1" t="s">
        <v>0</v>
      </c>
      <c r="X208" s="1" t="s">
        <v>0</v>
      </c>
      <c r="Y208" s="1" t="s">
        <v>0</v>
      </c>
      <c r="Z208" s="1" t="s">
        <v>0</v>
      </c>
      <c r="AA208" s="12" t="s">
        <v>0</v>
      </c>
      <c r="AB208" s="100" t="s">
        <v>0</v>
      </c>
      <c r="AC208" s="1" t="s">
        <v>0</v>
      </c>
      <c r="AD208" s="1" t="s">
        <v>0</v>
      </c>
      <c r="AE208" s="1" t="s">
        <v>0</v>
      </c>
      <c r="AF208" s="1" t="s">
        <v>0</v>
      </c>
      <c r="AG208" s="1" t="s">
        <v>0</v>
      </c>
      <c r="AH208" s="1" t="s">
        <v>0</v>
      </c>
      <c r="AI208" s="12" t="s">
        <v>0</v>
      </c>
      <c r="AJ208" s="12" t="s">
        <v>0</v>
      </c>
      <c r="AK208" s="1" t="s">
        <v>0</v>
      </c>
      <c r="AL208" s="147" t="s">
        <v>0</v>
      </c>
      <c r="AM208" s="147" t="s">
        <v>0</v>
      </c>
      <c r="AN208" s="1" t="s">
        <v>0</v>
      </c>
      <c r="AO208" s="1" t="s">
        <v>0</v>
      </c>
      <c r="AP208" s="1" t="s">
        <v>0</v>
      </c>
      <c r="AQ208" s="1" t="s">
        <v>0</v>
      </c>
      <c r="AR208" s="1" t="s">
        <v>0</v>
      </c>
      <c r="AS208" s="12" t="s">
        <v>0</v>
      </c>
      <c r="AT208" s="12" t="s">
        <v>0</v>
      </c>
      <c r="AU208" s="1" t="s">
        <v>0</v>
      </c>
      <c r="AV208" s="1" t="s">
        <v>0</v>
      </c>
      <c r="AW208" s="12" t="s">
        <v>0</v>
      </c>
      <c r="AX208" s="12">
        <v>0</v>
      </c>
      <c r="AY208" s="23" t="s">
        <v>0</v>
      </c>
      <c r="AZ208" s="1" t="s">
        <v>0</v>
      </c>
      <c r="BA208" s="12" t="s">
        <v>0</v>
      </c>
      <c r="BB208" s="12" t="s">
        <v>0</v>
      </c>
      <c r="BC208" s="1" t="s">
        <v>0</v>
      </c>
      <c r="BD208" s="1" t="s">
        <v>0</v>
      </c>
      <c r="BE208" s="147" t="s">
        <v>0</v>
      </c>
      <c r="BF208" s="1" t="s">
        <v>0</v>
      </c>
      <c r="BG208" s="1" t="s">
        <v>0</v>
      </c>
      <c r="BH208" s="1" t="s">
        <v>0</v>
      </c>
      <c r="BI208" s="147" t="s">
        <v>0</v>
      </c>
      <c r="BJ208" s="1" t="s">
        <v>0</v>
      </c>
      <c r="BK208" s="1" t="s">
        <v>0</v>
      </c>
      <c r="BL208" s="1" t="s">
        <v>0</v>
      </c>
      <c r="BM208" s="1" t="s">
        <v>0</v>
      </c>
      <c r="BN208" s="1" t="s">
        <v>0</v>
      </c>
      <c r="BO208" s="1" t="s">
        <v>0</v>
      </c>
      <c r="BP208" s="12" t="s">
        <v>0</v>
      </c>
      <c r="BQ208" s="12">
        <v>0</v>
      </c>
      <c r="BR208" s="23" t="s">
        <v>0</v>
      </c>
      <c r="BS208" s="1" t="s">
        <v>0</v>
      </c>
      <c r="BT208" s="1" t="s">
        <v>0</v>
      </c>
      <c r="BU208" s="1" t="s">
        <v>0</v>
      </c>
      <c r="BV208" s="1" t="s">
        <v>0</v>
      </c>
      <c r="BW208" s="1" t="s">
        <v>0</v>
      </c>
      <c r="BX208" s="1" t="s">
        <v>0</v>
      </c>
      <c r="BY208" s="1" t="s">
        <v>0</v>
      </c>
      <c r="BZ208" s="1" t="s">
        <v>0</v>
      </c>
      <c r="CA208" s="1" t="s">
        <v>0</v>
      </c>
      <c r="CB208" s="12" t="s">
        <v>0</v>
      </c>
      <c r="CC208" s="1" t="s">
        <v>0</v>
      </c>
      <c r="CD208" s="1" t="s">
        <v>0</v>
      </c>
      <c r="CE208" s="148" t="s">
        <v>0</v>
      </c>
      <c r="CF208" s="23" t="s">
        <v>0</v>
      </c>
      <c r="CG208" s="100">
        <v>0</v>
      </c>
      <c r="CH208" s="100" t="s">
        <v>0</v>
      </c>
      <c r="CI208" s="8" t="s">
        <v>0</v>
      </c>
      <c r="CJ208" s="8" t="s">
        <v>0</v>
      </c>
      <c r="CK208" s="8" t="s">
        <v>0</v>
      </c>
      <c r="CL208" s="8" t="s">
        <v>0</v>
      </c>
      <c r="CM208" s="8" t="s">
        <v>0</v>
      </c>
      <c r="CN208" s="8" t="s">
        <v>0</v>
      </c>
      <c r="CO208" s="8" t="s">
        <v>0</v>
      </c>
      <c r="CP208" s="8" t="s">
        <v>0</v>
      </c>
      <c r="CQ208" s="8" t="s">
        <v>0</v>
      </c>
      <c r="CR208" s="8" t="s">
        <v>0</v>
      </c>
      <c r="CS208" s="8" t="s">
        <v>0</v>
      </c>
      <c r="CT208" s="8" t="s">
        <v>0</v>
      </c>
      <c r="CU208" s="176" t="s">
        <v>0</v>
      </c>
      <c r="CV208" s="26" t="s">
        <v>0</v>
      </c>
      <c r="CW208" s="182" t="s">
        <v>0</v>
      </c>
      <c r="CX208" s="182" t="s">
        <v>0</v>
      </c>
      <c r="CY208" s="182" t="s">
        <v>0</v>
      </c>
      <c r="CZ208" s="187" t="s">
        <v>0</v>
      </c>
      <c r="DA208" s="187" t="s">
        <v>0</v>
      </c>
      <c r="DB208" s="187" t="s">
        <v>0</v>
      </c>
      <c r="DC208" s="8" t="s">
        <v>0</v>
      </c>
      <c r="DD208" s="100" t="s">
        <v>0</v>
      </c>
      <c r="DE208" s="100" t="s">
        <v>0</v>
      </c>
      <c r="DF208" s="182" t="s">
        <v>0</v>
      </c>
      <c r="DG208" s="182" t="s">
        <v>0</v>
      </c>
      <c r="DH208" s="182" t="s">
        <v>0</v>
      </c>
      <c r="DI208" s="182" t="s">
        <v>0</v>
      </c>
      <c r="DJ208" s="182" t="s">
        <v>0</v>
      </c>
      <c r="DK208" s="182" t="s">
        <v>0</v>
      </c>
      <c r="DL208" s="182" t="s">
        <v>0</v>
      </c>
      <c r="DM208" s="8" t="s">
        <v>0</v>
      </c>
      <c r="DN208" s="26" t="s">
        <v>0</v>
      </c>
      <c r="DO208" s="199" t="s">
        <v>0</v>
      </c>
      <c r="DP208" s="187">
        <v>0</v>
      </c>
      <c r="DQ208" s="238" t="s">
        <v>0</v>
      </c>
      <c r="DR208" s="238" t="s">
        <v>0</v>
      </c>
      <c r="DS208" s="223" t="s">
        <v>0</v>
      </c>
      <c r="DT208" s="187" t="s">
        <v>0</v>
      </c>
      <c r="DU208" s="238" t="s">
        <v>0</v>
      </c>
      <c r="DV208" s="229" t="s">
        <v>0</v>
      </c>
      <c r="DW208" s="187" t="s">
        <v>0</v>
      </c>
      <c r="DX208" s="238" t="s">
        <v>0</v>
      </c>
      <c r="DY208" s="238" t="s">
        <v>0</v>
      </c>
      <c r="DZ208" s="238" t="s">
        <v>0</v>
      </c>
      <c r="EA208" s="238" t="s">
        <v>0</v>
      </c>
      <c r="EB208" s="238" t="s">
        <v>0</v>
      </c>
      <c r="EC208" s="238" t="s">
        <v>0</v>
      </c>
      <c r="ED208" s="187" t="s">
        <v>0</v>
      </c>
      <c r="EE208" s="187" t="s">
        <v>0</v>
      </c>
      <c r="EF208" s="238" t="s">
        <v>0</v>
      </c>
      <c r="EG208" s="187" t="s">
        <v>0</v>
      </c>
      <c r="EH208" s="187" t="s">
        <v>0</v>
      </c>
      <c r="EI208" s="187" t="s">
        <v>0</v>
      </c>
      <c r="EJ208" s="238" t="s">
        <v>0</v>
      </c>
      <c r="EK208" s="187" t="s">
        <v>0</v>
      </c>
      <c r="EL208" s="187" t="s">
        <v>0</v>
      </c>
      <c r="EM208" s="26" t="s">
        <v>0</v>
      </c>
      <c r="EN208" s="187" t="s">
        <v>0</v>
      </c>
      <c r="EO208" s="238" t="s">
        <v>0</v>
      </c>
      <c r="EP208" s="187">
        <v>0</v>
      </c>
      <c r="EQ208" s="187" t="s">
        <v>0</v>
      </c>
      <c r="ER208" s="238" t="s">
        <v>0</v>
      </c>
      <c r="ES208" s="238" t="s">
        <v>0</v>
      </c>
      <c r="ET208" s="187">
        <v>0</v>
      </c>
      <c r="EU208" s="187" t="s">
        <v>0</v>
      </c>
      <c r="EV208" s="187" t="s">
        <v>0</v>
      </c>
      <c r="EW208" s="238" t="s">
        <v>0</v>
      </c>
      <c r="EX208" s="187">
        <v>0</v>
      </c>
      <c r="EY208" s="187" t="s">
        <v>0</v>
      </c>
      <c r="EZ208" s="238" t="s">
        <v>0</v>
      </c>
      <c r="FA208" s="187">
        <v>0</v>
      </c>
      <c r="FB208" s="187" t="s">
        <v>0</v>
      </c>
      <c r="FC208" s="238" t="s">
        <v>0</v>
      </c>
      <c r="FD208" s="187">
        <v>0</v>
      </c>
      <c r="FE208" s="26" t="s">
        <v>0</v>
      </c>
      <c r="FF208" s="26" t="s">
        <v>0</v>
      </c>
      <c r="FG208" s="26" t="s">
        <v>0</v>
      </c>
      <c r="FH208" s="26" t="s">
        <v>0</v>
      </c>
      <c r="FI208" s="187">
        <v>0</v>
      </c>
      <c r="FJ208" s="187" t="s">
        <v>0</v>
      </c>
      <c r="FK208" s="26" t="s">
        <v>0</v>
      </c>
      <c r="FL208" s="26" t="s">
        <v>0</v>
      </c>
      <c r="FM208" s="26" t="s">
        <v>0</v>
      </c>
      <c r="FN208" s="26" t="s">
        <v>0</v>
      </c>
      <c r="FO208" s="187">
        <v>0</v>
      </c>
      <c r="FP208" s="187" t="s">
        <v>0</v>
      </c>
      <c r="FQ208" s="26" t="s">
        <v>0</v>
      </c>
      <c r="FR208" s="187">
        <v>0</v>
      </c>
      <c r="FS208" s="187" t="s">
        <v>0</v>
      </c>
      <c r="FT208" s="238" t="s">
        <v>0</v>
      </c>
      <c r="FU208" s="187">
        <v>0</v>
      </c>
      <c r="FV208" s="187" t="s">
        <v>0</v>
      </c>
      <c r="FW208" s="238" t="s">
        <v>0</v>
      </c>
      <c r="FX208" s="238" t="s">
        <v>0</v>
      </c>
      <c r="FY208" s="238" t="s">
        <v>0</v>
      </c>
      <c r="FZ208" s="187"/>
      <c r="GA208" s="187">
        <v>0</v>
      </c>
      <c r="GB208" s="187" t="s">
        <v>0</v>
      </c>
      <c r="GC208" s="26" t="s">
        <v>0</v>
      </c>
      <c r="GD208" s="100"/>
      <c r="GE208" s="100">
        <v>0</v>
      </c>
      <c r="GF208" s="26" t="s">
        <v>0</v>
      </c>
      <c r="GG208" s="26">
        <v>1</v>
      </c>
      <c r="GH208" s="26">
        <v>1</v>
      </c>
      <c r="GI208" s="26">
        <v>1</v>
      </c>
      <c r="GJ208" s="26">
        <v>1</v>
      </c>
      <c r="GK208" s="26">
        <v>1</v>
      </c>
      <c r="GL208" s="26">
        <f t="shared" si="134"/>
        <v>0.9800637190637045</v>
      </c>
      <c r="GM208" s="100">
        <v>2907093.5640000002</v>
      </c>
      <c r="GN208" s="100">
        <v>57956.634000000544</v>
      </c>
      <c r="GO208" s="26">
        <f>(GP208-GQ208)/GP208</f>
        <v>0.9941923864664446</v>
      </c>
      <c r="GP208" s="100">
        <v>9979423.332</v>
      </c>
      <c r="GQ208" s="187">
        <f>FU208+GA208+GE208+GN208</f>
        <v>57956.634000000544</v>
      </c>
      <c r="GR208" s="26" t="s">
        <v>0</v>
      </c>
      <c r="GS208" s="100"/>
      <c r="GT208" s="100">
        <v>0</v>
      </c>
      <c r="GU208" s="26" t="s">
        <v>0</v>
      </c>
      <c r="GV208" s="26" t="s">
        <v>0</v>
      </c>
      <c r="GW208" s="291"/>
      <c r="GX208" s="26" t="s">
        <v>0</v>
      </c>
      <c r="GY208" s="100">
        <v>0</v>
      </c>
      <c r="GZ208" s="291"/>
      <c r="HA208" s="26" t="s">
        <v>0</v>
      </c>
      <c r="HB208" s="100">
        <v>0</v>
      </c>
      <c r="HC208" s="26" t="s">
        <v>0</v>
      </c>
      <c r="HD208" s="26" t="s">
        <v>0</v>
      </c>
      <c r="HE208" s="26" t="s">
        <v>0</v>
      </c>
      <c r="HF208" s="26" t="s">
        <v>0</v>
      </c>
      <c r="HG208" s="26" t="s">
        <v>0</v>
      </c>
      <c r="HH208" s="26" t="s">
        <v>0</v>
      </c>
      <c r="HI208" s="26" t="s">
        <v>0</v>
      </c>
      <c r="HJ208" s="26" t="s">
        <v>0</v>
      </c>
      <c r="HK208" s="187"/>
      <c r="HL208" s="187">
        <f t="shared" si="121"/>
        <v>0</v>
      </c>
      <c r="HM208" s="26" t="s">
        <v>0</v>
      </c>
      <c r="HN208" s="187"/>
      <c r="HO208" s="26" t="s">
        <v>0</v>
      </c>
      <c r="HP208" s="26" t="s">
        <v>0</v>
      </c>
      <c r="HQ208" s="26" t="s">
        <v>0</v>
      </c>
      <c r="HR208" s="26" t="s">
        <v>0</v>
      </c>
      <c r="HS208" s="26" t="s">
        <v>0</v>
      </c>
      <c r="HT208" s="26" t="s">
        <v>0</v>
      </c>
      <c r="HU208" s="26" t="s">
        <v>0</v>
      </c>
      <c r="HV208" s="26" t="s">
        <v>0</v>
      </c>
      <c r="HW208" s="26" t="s">
        <v>0</v>
      </c>
      <c r="HX208" s="26" t="s">
        <v>0</v>
      </c>
      <c r="HY208" s="26" t="s">
        <v>0</v>
      </c>
      <c r="HZ208" s="187">
        <v>0</v>
      </c>
      <c r="IA208" s="187"/>
      <c r="IB208" s="187"/>
      <c r="IC208" s="26" t="s">
        <v>0</v>
      </c>
      <c r="ID208" s="26" t="s">
        <v>0</v>
      </c>
      <c r="IE208" s="187"/>
      <c r="IF208" s="187">
        <v>0</v>
      </c>
      <c r="IG208" s="26" t="s">
        <v>0</v>
      </c>
      <c r="IH208" s="26" t="s">
        <v>0</v>
      </c>
      <c r="IJ208" s="187"/>
      <c r="IK208" s="26" t="s">
        <v>0</v>
      </c>
    </row>
    <row r="209" spans="1:245" s="133" customFormat="1" ht="14.25" customHeight="1">
      <c r="A209" s="21" t="s">
        <v>43</v>
      </c>
      <c r="B209" s="153">
        <v>26750.81</v>
      </c>
      <c r="C209" s="153">
        <v>0</v>
      </c>
      <c r="D209" s="1" t="s">
        <v>0</v>
      </c>
      <c r="E209" s="23" t="e">
        <f>(#REF!-C209)/#REF!</f>
        <v>#REF!</v>
      </c>
      <c r="F209" s="25" t="s">
        <v>0</v>
      </c>
      <c r="G209" s="1">
        <v>1</v>
      </c>
      <c r="H209" s="1">
        <v>1</v>
      </c>
      <c r="I209" s="1">
        <v>1</v>
      </c>
      <c r="J209" s="1">
        <v>1</v>
      </c>
      <c r="K209" s="1">
        <v>1</v>
      </c>
      <c r="L209" s="1" t="s">
        <v>0</v>
      </c>
      <c r="M209" s="1">
        <v>1</v>
      </c>
      <c r="N209" s="1">
        <v>1</v>
      </c>
      <c r="O209" s="1" t="s">
        <v>0</v>
      </c>
      <c r="P209" s="1" t="s">
        <v>0</v>
      </c>
      <c r="Q209" s="1">
        <v>1</v>
      </c>
      <c r="R209" s="1">
        <v>1</v>
      </c>
      <c r="S209" s="25">
        <v>0.9999999997941182</v>
      </c>
      <c r="T209" s="1">
        <v>0.9514900024591448</v>
      </c>
      <c r="U209" s="12">
        <v>553037.76</v>
      </c>
      <c r="V209" s="100">
        <v>22151.23</v>
      </c>
      <c r="W209" s="1">
        <f>(U209-V209)/U209</f>
        <v>0.9599462611739206</v>
      </c>
      <c r="X209" s="1">
        <v>0.99999</v>
      </c>
      <c r="Y209" s="1">
        <v>1</v>
      </c>
      <c r="Z209" s="1">
        <v>0.942063351917796</v>
      </c>
      <c r="AA209" s="12">
        <v>564841.728</v>
      </c>
      <c r="AB209" s="100">
        <v>27609.41</v>
      </c>
      <c r="AC209" s="1"/>
      <c r="AD209" s="1"/>
      <c r="AE209" s="1"/>
      <c r="AF209" s="1"/>
      <c r="AG209" s="1">
        <f>(AA209-AB209)/AA209</f>
        <v>0.9511200950082781</v>
      </c>
      <c r="AH209" s="1">
        <v>0.9673638792655918</v>
      </c>
      <c r="AI209" s="12">
        <v>650918.268</v>
      </c>
      <c r="AJ209" s="12">
        <v>19160.64</v>
      </c>
      <c r="AK209" s="1">
        <v>0.99999</v>
      </c>
      <c r="AL209" s="147">
        <v>0.99999</v>
      </c>
      <c r="AM209" s="147">
        <v>0.9999900000000003</v>
      </c>
      <c r="AN209" s="1">
        <v>0</v>
      </c>
      <c r="AO209" s="1">
        <v>0.99999</v>
      </c>
      <c r="AP209" s="1">
        <f>(AI209-AJ209)/AI209</f>
        <v>0.9705636775890887</v>
      </c>
      <c r="AQ209" s="1">
        <v>0.99999</v>
      </c>
      <c r="AR209" s="1">
        <v>0.9888853729717905</v>
      </c>
      <c r="AS209" s="12">
        <v>1194638.2319999998</v>
      </c>
      <c r="AT209" s="12">
        <v>0</v>
      </c>
      <c r="AU209" s="1">
        <f aca="true" t="shared" si="137" ref="AU209:AU224">(AS209-AT209)/AS209</f>
        <v>1</v>
      </c>
      <c r="AV209" s="1">
        <v>0.9905024686957029</v>
      </c>
      <c r="AW209" s="12">
        <v>9912448.979999999</v>
      </c>
      <c r="AX209" s="100">
        <v>0</v>
      </c>
      <c r="AY209" s="23">
        <f>(AW209-AX209)/AW209</f>
        <v>1</v>
      </c>
      <c r="AZ209" s="1">
        <v>0.9463009823912175</v>
      </c>
      <c r="BA209" s="12">
        <v>1348874.844</v>
      </c>
      <c r="BB209" s="12">
        <v>8755.35</v>
      </c>
      <c r="BC209" s="1">
        <f>(BA209-BB209)/BA209</f>
        <v>0.9935091457603015</v>
      </c>
      <c r="BD209" s="1">
        <v>0.9999999724017304</v>
      </c>
      <c r="BE209" s="147" t="s">
        <v>0</v>
      </c>
      <c r="BF209" s="1">
        <v>1</v>
      </c>
      <c r="BG209" s="1">
        <v>1</v>
      </c>
      <c r="BH209" s="1">
        <v>1</v>
      </c>
      <c r="BI209" s="147">
        <v>1</v>
      </c>
      <c r="BJ209" s="1">
        <v>1</v>
      </c>
      <c r="BK209" s="1">
        <v>1</v>
      </c>
      <c r="BL209" s="1">
        <v>1</v>
      </c>
      <c r="BM209" s="1">
        <v>1</v>
      </c>
      <c r="BN209" s="1">
        <v>1</v>
      </c>
      <c r="BO209" s="1">
        <v>0.9959578108473743</v>
      </c>
      <c r="BP209" s="12">
        <v>16234381.752</v>
      </c>
      <c r="BQ209" s="12">
        <f>((BB209)-6333.3)-2422.05</f>
        <v>0</v>
      </c>
      <c r="BR209" s="23">
        <f>(BP209-BQ209)/BP209</f>
        <v>1</v>
      </c>
      <c r="BS209" s="1">
        <v>1</v>
      </c>
      <c r="BT209" s="1">
        <v>1</v>
      </c>
      <c r="BU209" s="1">
        <v>1</v>
      </c>
      <c r="BV209" s="1">
        <v>1</v>
      </c>
      <c r="BW209" s="1">
        <v>1</v>
      </c>
      <c r="BX209" s="1">
        <v>1</v>
      </c>
      <c r="BY209" s="1">
        <v>1</v>
      </c>
      <c r="BZ209" s="1">
        <v>1</v>
      </c>
      <c r="CA209" s="1">
        <v>1</v>
      </c>
      <c r="CB209" s="12" t="e">
        <f>#REF!+C209+AX209+BQ209</f>
        <v>#REF!</v>
      </c>
      <c r="CC209" s="1">
        <v>1</v>
      </c>
      <c r="CD209" s="1">
        <v>1</v>
      </c>
      <c r="CE209" s="148">
        <v>1</v>
      </c>
      <c r="CF209" s="23">
        <v>1</v>
      </c>
      <c r="CG209" s="100">
        <v>0</v>
      </c>
      <c r="CH209" s="100">
        <v>2129340.408</v>
      </c>
      <c r="CI209" s="8">
        <f>(CH209-CG209)/CH209</f>
        <v>1</v>
      </c>
      <c r="CJ209" s="8">
        <v>1</v>
      </c>
      <c r="CK209" s="8">
        <v>1</v>
      </c>
      <c r="CL209" s="8">
        <v>1</v>
      </c>
      <c r="CM209" s="8">
        <v>1</v>
      </c>
      <c r="CN209" s="8">
        <v>1</v>
      </c>
      <c r="CO209" s="8">
        <v>1</v>
      </c>
      <c r="CP209" s="8">
        <v>1</v>
      </c>
      <c r="CQ209" s="8">
        <v>1</v>
      </c>
      <c r="CR209" s="8">
        <v>1</v>
      </c>
      <c r="CS209" s="8">
        <v>1</v>
      </c>
      <c r="CT209" s="8">
        <v>1</v>
      </c>
      <c r="CU209" s="176">
        <v>25348236.191999998</v>
      </c>
      <c r="CV209" s="26">
        <f>(CU209-CG209)/CU209</f>
        <v>1</v>
      </c>
      <c r="CW209" s="182">
        <v>1</v>
      </c>
      <c r="CX209" s="182">
        <v>1</v>
      </c>
      <c r="CY209" s="182">
        <f>(CZ209-DA209)/CZ209</f>
        <v>1</v>
      </c>
      <c r="CZ209" s="187">
        <v>2469423.252</v>
      </c>
      <c r="DA209" s="187">
        <v>0</v>
      </c>
      <c r="DB209" s="187">
        <v>2410988.976</v>
      </c>
      <c r="DC209" s="8">
        <f>(DB209-DE209)/DB209</f>
        <v>0.7851318644934363</v>
      </c>
      <c r="DD209" s="100">
        <v>2469423.252</v>
      </c>
      <c r="DE209" s="100">
        <v>518044.70599999937</v>
      </c>
      <c r="DF209" s="182">
        <f>(DE209-DH209)/DE209</f>
        <v>0.9999980696646671</v>
      </c>
      <c r="DG209" s="182">
        <v>1</v>
      </c>
      <c r="DH209" s="182">
        <v>1</v>
      </c>
      <c r="DI209" s="182">
        <v>1</v>
      </c>
      <c r="DJ209" s="182">
        <v>1</v>
      </c>
      <c r="DK209" s="182">
        <v>1</v>
      </c>
      <c r="DL209" s="182">
        <v>1</v>
      </c>
      <c r="DM209" s="8">
        <v>1</v>
      </c>
      <c r="DN209" s="26">
        <f t="shared" si="108"/>
        <v>1</v>
      </c>
      <c r="DO209" s="199">
        <v>27821187.047999997</v>
      </c>
      <c r="DP209" s="187">
        <v>0</v>
      </c>
      <c r="DQ209" s="238">
        <v>1</v>
      </c>
      <c r="DR209" s="238">
        <f t="shared" si="109"/>
        <v>0.7103628533870001</v>
      </c>
      <c r="DS209" s="223">
        <v>1144821</v>
      </c>
      <c r="DT209" s="187">
        <v>331582.6878226411</v>
      </c>
      <c r="DU209" s="238">
        <f t="shared" si="110"/>
        <v>0.756166202373</v>
      </c>
      <c r="DV209" s="229">
        <v>1226966.4</v>
      </c>
      <c r="DW209" s="187">
        <v>299175.8768727287</v>
      </c>
      <c r="DX209" s="238">
        <v>1</v>
      </c>
      <c r="DY209" s="238">
        <v>1</v>
      </c>
      <c r="DZ209" s="238">
        <v>1</v>
      </c>
      <c r="EA209" s="238">
        <v>1</v>
      </c>
      <c r="EB209" s="238">
        <v>1</v>
      </c>
      <c r="EC209" s="238">
        <f>(EE209-ED209)/EE209</f>
        <v>0.8615659034566516</v>
      </c>
      <c r="ED209" s="187">
        <v>178406.85</v>
      </c>
      <c r="EE209" s="187">
        <v>1288749.336</v>
      </c>
      <c r="EF209" s="238">
        <f>(EH209-EG209)/EH209</f>
        <v>0.7889251762560971</v>
      </c>
      <c r="EG209" s="187">
        <v>267878.7559999998</v>
      </c>
      <c r="EH209" s="187">
        <v>1269117.5159999998</v>
      </c>
      <c r="EI209" s="187">
        <v>1265932.884</v>
      </c>
      <c r="EJ209" s="238">
        <f t="shared" si="115"/>
        <v>0.9899999959239545</v>
      </c>
      <c r="EK209" s="187">
        <v>12659.334000000032</v>
      </c>
      <c r="EL209" s="187">
        <v>1306404.78</v>
      </c>
      <c r="EM209" s="26">
        <f>(EL209-EN209)/EL209</f>
        <v>0.6909404908944071</v>
      </c>
      <c r="EN209" s="187">
        <v>403756.82</v>
      </c>
      <c r="EO209" s="238">
        <f t="shared" si="111"/>
        <v>0.9743765815800417</v>
      </c>
      <c r="EP209" s="187">
        <v>381929.68</v>
      </c>
      <c r="EQ209" s="187">
        <v>14905492.848</v>
      </c>
      <c r="ER209" s="238">
        <f>(EQ209-EP209)/EQ209</f>
        <v>0.9743765815800417</v>
      </c>
      <c r="ES209" s="238">
        <f>(EU209-ET209)/EU209</f>
        <v>0.7400873922071944</v>
      </c>
      <c r="ET209" s="187">
        <v>353600.22400000016</v>
      </c>
      <c r="EU209" s="187">
        <v>1360458.144</v>
      </c>
      <c r="EV209" s="187">
        <v>2025258.2519999999</v>
      </c>
      <c r="EW209" s="238">
        <f t="shared" si="117"/>
        <v>1</v>
      </c>
      <c r="EX209" s="187">
        <v>0</v>
      </c>
      <c r="EY209" s="187">
        <v>2174244.948</v>
      </c>
      <c r="EZ209" s="238">
        <f>(EY209-FA209)/EY209</f>
        <v>0.8729509624690179</v>
      </c>
      <c r="FA209" s="187">
        <v>276235.7280000001</v>
      </c>
      <c r="FB209" s="187">
        <v>2107459.632</v>
      </c>
      <c r="FC209" s="238">
        <f>(FB209-FD209)/FB209</f>
        <v>0.8584312375573891</v>
      </c>
      <c r="FD209" s="187">
        <v>298350.45200000005</v>
      </c>
      <c r="FE209" s="26">
        <v>1</v>
      </c>
      <c r="FF209" s="26">
        <v>1</v>
      </c>
      <c r="FG209" s="26">
        <v>1</v>
      </c>
      <c r="FH209" s="26">
        <f>(FJ209-FI209)/FJ209</f>
        <v>0.8398144365670365</v>
      </c>
      <c r="FI209" s="187">
        <v>338117.3960000002</v>
      </c>
      <c r="FJ209" s="187">
        <v>2110785.696</v>
      </c>
      <c r="FK209" s="26">
        <v>1</v>
      </c>
      <c r="FL209" s="26">
        <v>1</v>
      </c>
      <c r="FM209" s="26">
        <v>1</v>
      </c>
      <c r="FN209" s="26">
        <f>(FP209-FO209)/FP209</f>
        <v>0.9371948285250045</v>
      </c>
      <c r="FO209" s="187">
        <v>133383.94</v>
      </c>
      <c r="FP209" s="187">
        <v>2123773.2</v>
      </c>
      <c r="FQ209" s="26">
        <f>(FS209-FR209)/FS209</f>
        <v>0.9426591230965212</v>
      </c>
      <c r="FR209" s="187">
        <f>SUM(FO209,FI209,FD209,FA209,EX209,ET209)</f>
        <v>1399687.7400000005</v>
      </c>
      <c r="FS209" s="187">
        <v>24409946.543999996</v>
      </c>
      <c r="FT209" s="238">
        <f>(FV209-FU209)/FV209</f>
        <v>0.839280342961</v>
      </c>
      <c r="FU209" s="187">
        <v>353584.65660438896</v>
      </c>
      <c r="FV209" s="187">
        <v>2200008.78</v>
      </c>
      <c r="FW209" s="238">
        <v>1</v>
      </c>
      <c r="FX209" s="238">
        <v>1</v>
      </c>
      <c r="FY209" s="26">
        <f t="shared" si="122"/>
        <v>0.887270225835</v>
      </c>
      <c r="FZ209" s="187">
        <v>3270702.9119999995</v>
      </c>
      <c r="GA209" s="187">
        <v>368705.6006305679</v>
      </c>
      <c r="GB209" s="187">
        <v>722290.262630567</v>
      </c>
      <c r="GC209" s="26">
        <f>(GD209-GE209)/GD209</f>
        <v>0.991505528109</v>
      </c>
      <c r="GD209" s="100">
        <v>3293850.252</v>
      </c>
      <c r="GE209" s="100">
        <v>27979.51837877743</v>
      </c>
      <c r="GF209" s="26">
        <v>1</v>
      </c>
      <c r="GG209" s="26">
        <v>1</v>
      </c>
      <c r="GH209" s="26">
        <v>1</v>
      </c>
      <c r="GI209" s="26">
        <v>1</v>
      </c>
      <c r="GJ209" s="26">
        <v>1</v>
      </c>
      <c r="GK209" s="26">
        <v>1</v>
      </c>
      <c r="GL209" s="26">
        <f t="shared" si="134"/>
        <v>0.9800637229380205</v>
      </c>
      <c r="GM209" s="100">
        <v>6822760.115999999</v>
      </c>
      <c r="GN209" s="100">
        <v>136020.43599999975</v>
      </c>
      <c r="GO209" s="26">
        <f t="shared" si="135"/>
        <v>0.9781619429956142</v>
      </c>
      <c r="GP209" s="100">
        <v>40584664.26</v>
      </c>
      <c r="GQ209" s="187">
        <f t="shared" si="136"/>
        <v>886290.211613734</v>
      </c>
      <c r="GR209" s="26">
        <f>(GS209-GT209)/GS209</f>
        <v>0.8837325274089398</v>
      </c>
      <c r="GS209" s="100">
        <v>7626347.148</v>
      </c>
      <c r="GT209" s="100">
        <v>886696.108</v>
      </c>
      <c r="GU209" s="26">
        <v>1</v>
      </c>
      <c r="GV209" s="26">
        <v>1</v>
      </c>
      <c r="GW209" s="291">
        <v>7390724.136</v>
      </c>
      <c r="GX209" s="26">
        <f>(GW209-GY209)/GW209</f>
        <v>0.9066948673349862</v>
      </c>
      <c r="GY209" s="100">
        <v>689592.4959999993</v>
      </c>
      <c r="GZ209" s="291">
        <v>7652506.5</v>
      </c>
      <c r="HA209" s="26">
        <f>(GZ209-HB209)/GZ209</f>
        <v>0.9431828473455068</v>
      </c>
      <c r="HB209" s="100">
        <v>434793.6300000008</v>
      </c>
      <c r="HC209" s="26">
        <v>1</v>
      </c>
      <c r="HD209" s="26">
        <v>1</v>
      </c>
      <c r="HE209" s="26">
        <v>1</v>
      </c>
      <c r="HF209" s="26">
        <v>1</v>
      </c>
      <c r="HG209" s="26">
        <v>1</v>
      </c>
      <c r="HH209" s="26">
        <v>1</v>
      </c>
      <c r="HI209" s="26">
        <v>1</v>
      </c>
      <c r="HJ209" s="26">
        <f t="shared" si="132"/>
        <v>0.9777522429858423</v>
      </c>
      <c r="HK209" s="187">
        <v>90394830.93599997</v>
      </c>
      <c r="HL209" s="187">
        <f t="shared" si="121"/>
        <v>2011082.2340000002</v>
      </c>
      <c r="HM209" s="26">
        <v>1</v>
      </c>
      <c r="HN209" s="187"/>
      <c r="HO209" s="26">
        <v>1</v>
      </c>
      <c r="HP209" s="26">
        <v>1</v>
      </c>
      <c r="HQ209" s="26">
        <v>1</v>
      </c>
      <c r="HR209" s="26">
        <v>1</v>
      </c>
      <c r="HS209" s="26">
        <v>1</v>
      </c>
      <c r="HT209" s="26">
        <v>1</v>
      </c>
      <c r="HU209" s="26">
        <v>1</v>
      </c>
      <c r="HV209" s="26">
        <v>1</v>
      </c>
      <c r="HW209" s="26">
        <v>1</v>
      </c>
      <c r="HX209" s="26">
        <v>1</v>
      </c>
      <c r="HY209" s="26">
        <f>(HZ209-IA209)/HZ209</f>
        <v>1</v>
      </c>
      <c r="HZ209" s="187">
        <v>8752711.284</v>
      </c>
      <c r="IA209" s="187"/>
      <c r="IB209" s="187">
        <v>94039222.872</v>
      </c>
      <c r="IC209" s="26">
        <f>(IB209-IA209)/IB209</f>
        <v>1</v>
      </c>
      <c r="ID209" s="26">
        <f>(IE209-IF209)/IE209</f>
        <v>0.9699992159560166</v>
      </c>
      <c r="IE209" s="187">
        <v>9700884.336</v>
      </c>
      <c r="IF209" s="187">
        <v>291034.1359999981</v>
      </c>
      <c r="IG209" s="26">
        <v>1</v>
      </c>
      <c r="IH209" s="26">
        <f>(II209-IJ209)/II209</f>
        <v>0.9198722748595148</v>
      </c>
      <c r="II209" s="133">
        <v>9134288.171999998</v>
      </c>
      <c r="IJ209" s="187">
        <v>731909.7320000008</v>
      </c>
      <c r="IK209" s="26">
        <v>1</v>
      </c>
    </row>
    <row r="210" spans="1:245" s="133" customFormat="1" ht="14.25" customHeight="1" thickBot="1">
      <c r="A210" s="66" t="s">
        <v>47</v>
      </c>
      <c r="B210" s="153">
        <v>4760834.1</v>
      </c>
      <c r="C210" s="153">
        <v>0</v>
      </c>
      <c r="D210" s="1">
        <v>0.9999999936502084</v>
      </c>
      <c r="E210" s="23" t="e">
        <f>(#REF!-C210)/#REF!</f>
        <v>#REF!</v>
      </c>
      <c r="F210" s="25">
        <v>1.000000001059056</v>
      </c>
      <c r="G210" s="1">
        <v>1</v>
      </c>
      <c r="H210" s="1">
        <v>1</v>
      </c>
      <c r="I210" s="1">
        <v>1</v>
      </c>
      <c r="J210" s="1">
        <v>1</v>
      </c>
      <c r="K210" s="1">
        <v>1</v>
      </c>
      <c r="L210" s="1">
        <v>1</v>
      </c>
      <c r="M210" s="1">
        <v>1</v>
      </c>
      <c r="N210" s="1">
        <v>1</v>
      </c>
      <c r="O210" s="1">
        <v>1</v>
      </c>
      <c r="P210" s="1">
        <v>1</v>
      </c>
      <c r="Q210" s="1">
        <v>1</v>
      </c>
      <c r="R210" s="1">
        <v>1</v>
      </c>
      <c r="S210" s="25">
        <v>0.9999999999886777</v>
      </c>
      <c r="T210" s="1">
        <v>0.9514839469384069</v>
      </c>
      <c r="U210" s="101">
        <v>178250214.852</v>
      </c>
      <c r="V210" s="100">
        <v>7141946.12</v>
      </c>
      <c r="W210" s="1">
        <f>(U210-V210)/U210</f>
        <v>0.959933029388324</v>
      </c>
      <c r="X210" s="1">
        <v>1</v>
      </c>
      <c r="Y210" s="1">
        <v>0</v>
      </c>
      <c r="Z210" s="1">
        <v>0.9420733473323613</v>
      </c>
      <c r="AA210" s="12">
        <v>243005066.472</v>
      </c>
      <c r="AB210" s="100">
        <v>11878066.220000003</v>
      </c>
      <c r="AC210" s="1"/>
      <c r="AD210" s="1"/>
      <c r="AE210" s="1"/>
      <c r="AF210" s="1"/>
      <c r="AG210" s="1">
        <f>(AA210-AB210)/AA210</f>
        <v>0.9511200881839694</v>
      </c>
      <c r="AH210" s="1">
        <v>0.9673738689127052</v>
      </c>
      <c r="AI210" s="12">
        <v>236093263.752</v>
      </c>
      <c r="AJ210" s="12">
        <v>6949736.18</v>
      </c>
      <c r="AK210" s="1">
        <v>1</v>
      </c>
      <c r="AL210" s="147">
        <v>1</v>
      </c>
      <c r="AM210" s="147">
        <v>1</v>
      </c>
      <c r="AN210" s="1">
        <v>0.9999899999999998</v>
      </c>
      <c r="AO210" s="1">
        <v>1</v>
      </c>
      <c r="AP210" s="1">
        <f>(AI210-AJ210)/AI210</f>
        <v>0.9705635981749134</v>
      </c>
      <c r="AQ210" s="1">
        <v>1</v>
      </c>
      <c r="AR210" s="1">
        <v>0.9888953679355048</v>
      </c>
      <c r="AS210" s="12">
        <v>263868637.06799996</v>
      </c>
      <c r="AT210" s="12">
        <v>0</v>
      </c>
      <c r="AU210" s="1">
        <f t="shared" si="137"/>
        <v>1</v>
      </c>
      <c r="AV210" s="1">
        <v>0.9876839887218676</v>
      </c>
      <c r="AW210" s="12">
        <v>2708461375.7400002</v>
      </c>
      <c r="AX210" s="100">
        <v>0</v>
      </c>
      <c r="AY210" s="23">
        <f>(AW210-AX210)/AW210</f>
        <v>1</v>
      </c>
      <c r="AZ210" s="1">
        <v>0.9463009846732002</v>
      </c>
      <c r="BA210" s="12">
        <v>215404188.46799996</v>
      </c>
      <c r="BB210" s="12">
        <v>1398155.77</v>
      </c>
      <c r="BC210" s="1">
        <f>(BA210-BB210)/BA210</f>
        <v>0.9935091523524032</v>
      </c>
      <c r="BD210" s="1">
        <v>1.0000000010688115</v>
      </c>
      <c r="BE210" s="147">
        <v>1</v>
      </c>
      <c r="BF210" s="1">
        <v>1</v>
      </c>
      <c r="BG210" s="1">
        <v>1</v>
      </c>
      <c r="BH210" s="1">
        <v>1</v>
      </c>
      <c r="BI210" s="147">
        <v>1</v>
      </c>
      <c r="BJ210" s="1">
        <v>1</v>
      </c>
      <c r="BK210" s="1">
        <v>1</v>
      </c>
      <c r="BL210" s="1">
        <v>1</v>
      </c>
      <c r="BM210" s="1">
        <v>1</v>
      </c>
      <c r="BN210" s="1">
        <v>1</v>
      </c>
      <c r="BO210" s="1">
        <v>0.9965782342225893</v>
      </c>
      <c r="BP210" s="12">
        <v>3054983520.792</v>
      </c>
      <c r="BQ210" s="12">
        <f>((BB210)-1011374.9)-386780.87</f>
        <v>0</v>
      </c>
      <c r="BR210" s="23">
        <f>(BP210-BQ210)/BP210</f>
        <v>1</v>
      </c>
      <c r="BS210" s="1">
        <v>1</v>
      </c>
      <c r="BT210" s="1">
        <v>1</v>
      </c>
      <c r="BU210" s="1">
        <v>1</v>
      </c>
      <c r="BV210" s="1">
        <v>1</v>
      </c>
      <c r="BW210" s="1">
        <v>1</v>
      </c>
      <c r="BX210" s="1">
        <v>1</v>
      </c>
      <c r="BY210" s="1">
        <v>1</v>
      </c>
      <c r="BZ210" s="1">
        <v>1</v>
      </c>
      <c r="CA210" s="1">
        <v>1</v>
      </c>
      <c r="CB210" s="12" t="e">
        <f>#REF!+C210+AX210+BQ210</f>
        <v>#REF!</v>
      </c>
      <c r="CC210" s="1">
        <v>1</v>
      </c>
      <c r="CD210" s="1">
        <v>1</v>
      </c>
      <c r="CE210" s="148">
        <v>1</v>
      </c>
      <c r="CF210" s="23">
        <v>1</v>
      </c>
      <c r="CG210" s="100">
        <v>0</v>
      </c>
      <c r="CH210" s="100">
        <v>294656527.104</v>
      </c>
      <c r="CI210" s="8">
        <f>(CH210-CG210)/CH210</f>
        <v>1</v>
      </c>
      <c r="CJ210" s="8">
        <v>1</v>
      </c>
      <c r="CK210" s="8">
        <v>1</v>
      </c>
      <c r="CL210" s="8">
        <v>1</v>
      </c>
      <c r="CM210" s="8">
        <v>1</v>
      </c>
      <c r="CN210" s="8">
        <v>1</v>
      </c>
      <c r="CO210" s="8">
        <v>1</v>
      </c>
      <c r="CP210" s="8">
        <v>1</v>
      </c>
      <c r="CQ210" s="8">
        <v>1</v>
      </c>
      <c r="CR210" s="8">
        <v>1</v>
      </c>
      <c r="CS210" s="8">
        <v>1</v>
      </c>
      <c r="CT210" s="8">
        <v>1</v>
      </c>
      <c r="CU210" s="176">
        <v>4079864906.0039997</v>
      </c>
      <c r="CV210" s="26">
        <f>(CU210-CG210)/CU210</f>
        <v>1</v>
      </c>
      <c r="CW210" s="182">
        <v>1</v>
      </c>
      <c r="CX210" s="182">
        <v>1</v>
      </c>
      <c r="CY210" s="182">
        <f>(CZ210-DA210)/CZ210</f>
        <v>1</v>
      </c>
      <c r="CZ210" s="187">
        <v>275536800.456</v>
      </c>
      <c r="DA210" s="187">
        <v>0</v>
      </c>
      <c r="DB210" s="187">
        <v>347415024.744</v>
      </c>
      <c r="DC210" s="8">
        <f>(DB210-DE210)/DB210</f>
        <v>0.803653154741178</v>
      </c>
      <c r="DD210" s="100">
        <v>275536800.456</v>
      </c>
      <c r="DE210" s="100">
        <v>68213844.10399999</v>
      </c>
      <c r="DF210" s="182">
        <f>(DE210-DH210)/DE210</f>
        <v>0.9999999853402193</v>
      </c>
      <c r="DG210" s="182">
        <v>1</v>
      </c>
      <c r="DH210" s="182">
        <v>1</v>
      </c>
      <c r="DI210" s="182">
        <v>1</v>
      </c>
      <c r="DJ210" s="182">
        <v>1</v>
      </c>
      <c r="DK210" s="182">
        <v>1</v>
      </c>
      <c r="DL210" s="182">
        <v>1</v>
      </c>
      <c r="DM210" s="8">
        <v>1</v>
      </c>
      <c r="DN210" s="26">
        <f t="shared" si="108"/>
        <v>1</v>
      </c>
      <c r="DO210" s="199">
        <v>3985937326.2959995</v>
      </c>
      <c r="DP210" s="187">
        <v>0</v>
      </c>
      <c r="DQ210" s="238">
        <v>1</v>
      </c>
      <c r="DR210" s="238">
        <f t="shared" si="109"/>
        <v>0.710362853387</v>
      </c>
      <c r="DS210" s="223">
        <v>267713862.744</v>
      </c>
      <c r="DT210" s="187">
        <v>77539879.31391647</v>
      </c>
      <c r="DU210" s="238">
        <f t="shared" si="110"/>
        <v>0.756166202373</v>
      </c>
      <c r="DV210" s="229">
        <v>263747834.352</v>
      </c>
      <c r="DW210" s="187">
        <v>64310636.06594509</v>
      </c>
      <c r="DX210" s="238">
        <v>1</v>
      </c>
      <c r="DY210" s="238">
        <v>1</v>
      </c>
      <c r="DZ210" s="238">
        <v>1</v>
      </c>
      <c r="EA210" s="238">
        <v>1</v>
      </c>
      <c r="EB210" s="238">
        <v>1</v>
      </c>
      <c r="EC210" s="238">
        <f>(EE210-ED210)/EE210</f>
        <v>0.8615659012484391</v>
      </c>
      <c r="ED210" s="187">
        <v>41785624.1</v>
      </c>
      <c r="EE210" s="187">
        <v>301844881.26</v>
      </c>
      <c r="EF210" s="238">
        <f>(EH210-EG210)/EH210</f>
        <v>0.7889251765054841</v>
      </c>
      <c r="EG210" s="187">
        <v>62302832.78</v>
      </c>
      <c r="EH210" s="187">
        <v>295169417.88</v>
      </c>
      <c r="EI210" s="187">
        <v>287642406.06</v>
      </c>
      <c r="EJ210" s="238">
        <f t="shared" si="115"/>
        <v>0.9900000000020859</v>
      </c>
      <c r="EK210" s="187">
        <v>2876424.06</v>
      </c>
      <c r="EL210" s="187">
        <v>299707663.62</v>
      </c>
      <c r="EM210" s="26">
        <f>(EL210-EN210)/EL210</f>
        <v>0.6909404808632368</v>
      </c>
      <c r="EN210" s="187">
        <v>92627506.39999998</v>
      </c>
      <c r="EO210" s="238">
        <f t="shared" si="111"/>
        <v>0.97628954516853</v>
      </c>
      <c r="EP210" s="187">
        <v>87620053.43</v>
      </c>
      <c r="EQ210" s="187">
        <v>3695418500.1000004</v>
      </c>
      <c r="ER210" s="238">
        <f>(EQ210-EP210)/EQ210</f>
        <v>0.97628954516853</v>
      </c>
      <c r="ES210" s="238">
        <f>(EU210-ET210)/EU210</f>
        <v>0.7400873966411465</v>
      </c>
      <c r="ET210" s="187">
        <v>77766322.5</v>
      </c>
      <c r="EU210" s="187">
        <v>299201814.36</v>
      </c>
      <c r="EV210" s="187">
        <v>266109553.16399997</v>
      </c>
      <c r="EW210" s="238">
        <f>(EV210-EX210)/EV210</f>
        <v>1</v>
      </c>
      <c r="EX210" s="187">
        <v>0</v>
      </c>
      <c r="EY210" s="187">
        <v>273720412.26</v>
      </c>
      <c r="EZ210" s="238">
        <f>(EY210-FA210)/EY210</f>
        <v>0.8729509595105854</v>
      </c>
      <c r="FA210" s="187">
        <v>34775915.73999998</v>
      </c>
      <c r="FB210" s="187">
        <v>468718645.356</v>
      </c>
      <c r="FC210" s="238">
        <f>(FB210-FD210)/FB210</f>
        <v>0.8584312384338765</v>
      </c>
      <c r="FD210" s="187">
        <v>66355918.14599997</v>
      </c>
      <c r="FE210" s="26">
        <v>1</v>
      </c>
      <c r="FF210" s="26">
        <v>1</v>
      </c>
      <c r="FG210" s="26">
        <v>1</v>
      </c>
      <c r="FH210" s="26">
        <f>(FJ210-FI210)/FJ210</f>
        <v>0.8398144331841754</v>
      </c>
      <c r="FI210" s="187">
        <v>125235771.55799997</v>
      </c>
      <c r="FJ210" s="187">
        <v>781816826.8679999</v>
      </c>
      <c r="FK210" s="26">
        <v>1</v>
      </c>
      <c r="FL210" s="26">
        <v>1</v>
      </c>
      <c r="FM210" s="26">
        <v>1</v>
      </c>
      <c r="FN210" s="26">
        <f>(FP210-FO210)/FP210</f>
        <v>0.9371948276238257</v>
      </c>
      <c r="FO210" s="187">
        <v>39603691.36599994</v>
      </c>
      <c r="FP210" s="187">
        <v>630580091.856</v>
      </c>
      <c r="FQ210" s="26">
        <f>(FS210-FR210)/FS210</f>
        <v>0.9462294339142707</v>
      </c>
      <c r="FR210" s="187">
        <f>SUM(FO210,FI210,FD210,FA210,EX210,ET210)</f>
        <v>343737619.3099998</v>
      </c>
      <c r="FS210" s="187">
        <v>6392672503.4279995</v>
      </c>
      <c r="FT210" s="238">
        <f>(FV210-FU210)/FV210</f>
        <v>0.8392803429610002</v>
      </c>
      <c r="FU210" s="187">
        <v>59665553.126888335</v>
      </c>
      <c r="FV210" s="187">
        <v>371239923.144</v>
      </c>
      <c r="FW210" s="238">
        <v>1</v>
      </c>
      <c r="FX210" s="238">
        <v>1</v>
      </c>
      <c r="FY210" s="26">
        <f t="shared" si="122"/>
        <v>0.887270225835</v>
      </c>
      <c r="FZ210" s="187">
        <v>662019430.296</v>
      </c>
      <c r="GA210" s="187">
        <v>74629300.87011003</v>
      </c>
      <c r="GB210" s="187">
        <v>134294854.00610995</v>
      </c>
      <c r="GC210" s="26">
        <f>(GD210-GE210)/GD210</f>
        <v>0.9915055281090002</v>
      </c>
      <c r="GD210" s="100">
        <v>830732273.772</v>
      </c>
      <c r="GE210" s="100">
        <v>7056631.94850266</v>
      </c>
      <c r="GF210" s="26">
        <v>1</v>
      </c>
      <c r="GG210" s="26">
        <v>1</v>
      </c>
      <c r="GH210" s="26">
        <v>1</v>
      </c>
      <c r="GI210" s="26">
        <v>1</v>
      </c>
      <c r="GJ210" s="26">
        <v>1</v>
      </c>
      <c r="GK210" s="26">
        <v>1</v>
      </c>
      <c r="GL210" s="26">
        <f>(GM210-GN210)/GM210</f>
        <v>0.9800637221080228</v>
      </c>
      <c r="GM210" s="100">
        <v>978240195.9719999</v>
      </c>
      <c r="GN210" s="100">
        <v>19502468.39199996</v>
      </c>
      <c r="GO210" s="26">
        <f>(GP210-GQ210)/GP210</f>
        <v>0.9810057341290778</v>
      </c>
      <c r="GP210" s="100">
        <v>8468553374.507999</v>
      </c>
      <c r="GQ210" s="187">
        <f t="shared" si="136"/>
        <v>160853954.337501</v>
      </c>
      <c r="GR210" s="26">
        <f>(GS210-GT210)/GS210</f>
        <v>0.8837325272998797</v>
      </c>
      <c r="GS210" s="100">
        <v>583154805.204</v>
      </c>
      <c r="GT210" s="100">
        <v>67801935.39400005</v>
      </c>
      <c r="GU210" s="26">
        <v>1</v>
      </c>
      <c r="GV210" s="26">
        <v>1</v>
      </c>
      <c r="GW210" s="291">
        <v>1294767713.616</v>
      </c>
      <c r="GX210" s="26">
        <f>(GW210-GY210)/GW210</f>
        <v>0.9066948672448678</v>
      </c>
      <c r="GY210" s="100">
        <v>120808473.4059999</v>
      </c>
      <c r="GZ210" s="291">
        <v>1225619183.796</v>
      </c>
      <c r="HA210" s="26">
        <f>(GZ210-HB210)/GZ210</f>
        <v>0.9431828467466361</v>
      </c>
      <c r="HB210" s="100">
        <v>69636192.99600005</v>
      </c>
      <c r="HC210" s="26">
        <v>1</v>
      </c>
      <c r="HD210" s="26">
        <v>1</v>
      </c>
      <c r="HE210" s="26">
        <v>1</v>
      </c>
      <c r="HF210" s="26">
        <v>1</v>
      </c>
      <c r="HG210" s="26">
        <v>1</v>
      </c>
      <c r="HH210" s="26">
        <v>1</v>
      </c>
      <c r="HI210" s="26">
        <v>1</v>
      </c>
      <c r="HJ210" s="26">
        <f t="shared" si="132"/>
        <v>0.9731742389341062</v>
      </c>
      <c r="HK210" s="187">
        <v>9626813612.543999</v>
      </c>
      <c r="HL210" s="187">
        <f t="shared" si="121"/>
        <v>258246601.796</v>
      </c>
      <c r="HM210" s="26">
        <v>1</v>
      </c>
      <c r="HN210" s="187"/>
      <c r="HO210" s="26">
        <v>1</v>
      </c>
      <c r="HP210" s="26">
        <v>1</v>
      </c>
      <c r="HQ210" s="26">
        <v>1</v>
      </c>
      <c r="HR210" s="26">
        <v>1</v>
      </c>
      <c r="HS210" s="26">
        <v>1</v>
      </c>
      <c r="HT210" s="26">
        <v>1</v>
      </c>
      <c r="HU210" s="26">
        <v>1</v>
      </c>
      <c r="HV210" s="26">
        <v>1</v>
      </c>
      <c r="HW210" s="26">
        <v>1</v>
      </c>
      <c r="HX210" s="26">
        <v>1</v>
      </c>
      <c r="HY210" s="26">
        <f>(HZ210-IA210)/HZ210</f>
        <v>1</v>
      </c>
      <c r="HZ210" s="187">
        <v>462711140.016</v>
      </c>
      <c r="IA210" s="187"/>
      <c r="IB210" s="187">
        <v>6473173438.679999</v>
      </c>
      <c r="IC210" s="26">
        <f>(IB210-IA210)/IB210</f>
        <v>1</v>
      </c>
      <c r="ID210" s="26">
        <f>(IE210-IF210)/IE210</f>
        <v>0.9699992152485292</v>
      </c>
      <c r="IE210" s="187">
        <v>558331110.2279999</v>
      </c>
      <c r="IF210" s="187">
        <v>16750371.457999945</v>
      </c>
      <c r="IG210" s="26">
        <v>1</v>
      </c>
      <c r="IH210" s="26">
        <f>(II210-IJ210)/II210</f>
        <v>0.9198722752166862</v>
      </c>
      <c r="II210" s="133">
        <v>488340542.076</v>
      </c>
      <c r="IJ210" s="187">
        <v>39129616.555999994</v>
      </c>
      <c r="IK210" s="26">
        <v>1</v>
      </c>
    </row>
    <row r="211" spans="1:245" s="167" customFormat="1" ht="18" customHeight="1" thickBot="1">
      <c r="A211" s="159" t="s">
        <v>55</v>
      </c>
      <c r="B211" s="157">
        <f>B6+B22+B210</f>
        <v>49538328.236</v>
      </c>
      <c r="C211" s="157">
        <f>C6+C22+C210</f>
        <v>395034.3320000134</v>
      </c>
      <c r="D211" s="160">
        <v>0.9999967409983992</v>
      </c>
      <c r="E211" s="164" t="e">
        <f>(#REF!-C211)/#REF!</f>
        <v>#REF!</v>
      </c>
      <c r="F211" s="158">
        <v>0.9999999999715486</v>
      </c>
      <c r="G211" s="160">
        <v>1</v>
      </c>
      <c r="H211" s="160">
        <v>1</v>
      </c>
      <c r="I211" s="160">
        <v>1</v>
      </c>
      <c r="J211" s="160">
        <v>1</v>
      </c>
      <c r="K211" s="160">
        <v>1</v>
      </c>
      <c r="L211" s="160">
        <v>1</v>
      </c>
      <c r="M211" s="160">
        <v>1</v>
      </c>
      <c r="N211" s="160">
        <v>1</v>
      </c>
      <c r="O211" s="160">
        <v>1</v>
      </c>
      <c r="P211" s="160">
        <v>1</v>
      </c>
      <c r="Q211" s="160">
        <v>1</v>
      </c>
      <c r="R211" s="160">
        <v>1</v>
      </c>
      <c r="S211" s="164">
        <v>0.9999999999920985</v>
      </c>
      <c r="T211" s="160">
        <v>0.9514966547946081</v>
      </c>
      <c r="U211" s="161">
        <v>4494844318.032001</v>
      </c>
      <c r="V211" s="161">
        <f>V210+V22+V6</f>
        <v>86451688.74399999</v>
      </c>
      <c r="W211" s="160">
        <f>(U211-V211)/U211</f>
        <v>0.9807664776292292</v>
      </c>
      <c r="X211" s="160">
        <v>1</v>
      </c>
      <c r="Y211" s="160">
        <v>0.9999899999999998</v>
      </c>
      <c r="Z211" s="160">
        <v>0.9420920466909862</v>
      </c>
      <c r="AA211" s="161">
        <v>3450519564.5880003</v>
      </c>
      <c r="AB211" s="161">
        <f>AB210+AB22+AB6</f>
        <v>93344330.93400002</v>
      </c>
      <c r="AC211" s="160"/>
      <c r="AD211" s="160"/>
      <c r="AE211" s="160"/>
      <c r="AF211" s="160"/>
      <c r="AG211" s="160">
        <f>(AA211-AB211)/AA211</f>
        <v>0.972947746220026</v>
      </c>
      <c r="AH211" s="160">
        <v>0.9673811378333371</v>
      </c>
      <c r="AI211" s="161">
        <v>3232321665.2159996</v>
      </c>
      <c r="AJ211" s="161">
        <f>AJ210+AJ22+AJ6</f>
        <v>50439618.239999995</v>
      </c>
      <c r="AK211" s="160">
        <v>1</v>
      </c>
      <c r="AL211" s="165">
        <v>1</v>
      </c>
      <c r="AM211" s="165">
        <v>1</v>
      </c>
      <c r="AN211" s="160">
        <v>1</v>
      </c>
      <c r="AO211" s="160">
        <v>1</v>
      </c>
      <c r="AP211" s="160">
        <f>(AI211-AJ211)/AI211</f>
        <v>0.9843952355414388</v>
      </c>
      <c r="AQ211" s="160">
        <v>1</v>
      </c>
      <c r="AR211" s="160">
        <v>0.9889434060402293</v>
      </c>
      <c r="AS211" s="161">
        <v>5781930483.348</v>
      </c>
      <c r="AT211" s="161">
        <f>AT210+AT22+AT6</f>
        <v>-0.289999999994734</v>
      </c>
      <c r="AU211" s="160">
        <f t="shared" si="137"/>
        <v>1.0000000000501563</v>
      </c>
      <c r="AV211" s="160">
        <v>0.988216517195625</v>
      </c>
      <c r="AW211" s="161">
        <v>49831669783.74</v>
      </c>
      <c r="AX211" s="161">
        <f>AX210+AX22+AX6</f>
        <v>1412312.3779999989</v>
      </c>
      <c r="AY211" s="164">
        <f>(AW211-AX211)/AW211</f>
        <v>0.9999716583372757</v>
      </c>
      <c r="AZ211" s="160">
        <v>0.9465149415216463</v>
      </c>
      <c r="BA211" s="161">
        <v>6075763145.244</v>
      </c>
      <c r="BB211" s="161">
        <f>BB6+BB22+BB210</f>
        <v>19566784.53400001</v>
      </c>
      <c r="BC211" s="160">
        <f>(BA211-BB211)/BA211</f>
        <v>0.9967795346746989</v>
      </c>
      <c r="BD211" s="160">
        <v>1</v>
      </c>
      <c r="BE211" s="165">
        <v>1</v>
      </c>
      <c r="BF211" s="160">
        <v>1</v>
      </c>
      <c r="BG211" s="160">
        <v>1</v>
      </c>
      <c r="BH211" s="160">
        <v>1</v>
      </c>
      <c r="BI211" s="165">
        <v>1</v>
      </c>
      <c r="BJ211" s="160">
        <v>1</v>
      </c>
      <c r="BK211" s="160">
        <v>1</v>
      </c>
      <c r="BL211" s="160">
        <v>1</v>
      </c>
      <c r="BM211" s="160">
        <v>1</v>
      </c>
      <c r="BN211" s="160">
        <v>1</v>
      </c>
      <c r="BO211" s="160">
        <v>0.9954585947151462</v>
      </c>
      <c r="BP211" s="161">
        <v>64666853703.07199</v>
      </c>
      <c r="BQ211" s="161">
        <f>BQ6+BQ22+BQ210</f>
        <v>82902.20400000853</v>
      </c>
      <c r="BR211" s="164">
        <f>(BP211-BQ211)/BP211</f>
        <v>0.9999987180108625</v>
      </c>
      <c r="BS211" s="160">
        <v>1</v>
      </c>
      <c r="BT211" s="160">
        <v>1</v>
      </c>
      <c r="BU211" s="160">
        <v>1</v>
      </c>
      <c r="BV211" s="160">
        <v>1</v>
      </c>
      <c r="BW211" s="160">
        <v>1</v>
      </c>
      <c r="BX211" s="160">
        <v>1</v>
      </c>
      <c r="BY211" s="160">
        <v>1</v>
      </c>
      <c r="BZ211" s="160">
        <v>1</v>
      </c>
      <c r="CA211" s="160">
        <v>1</v>
      </c>
      <c r="CB211" s="161" t="e">
        <f>CB6+CB22+CB210</f>
        <v>#REF!</v>
      </c>
      <c r="CC211" s="160">
        <v>1</v>
      </c>
      <c r="CD211" s="160">
        <v>1</v>
      </c>
      <c r="CE211" s="166">
        <v>1</v>
      </c>
      <c r="CF211" s="164">
        <v>1</v>
      </c>
      <c r="CG211" s="161">
        <f>CG6+CG22+CG210</f>
        <v>36774231.026000105</v>
      </c>
      <c r="CH211" s="161">
        <v>8546331523.988</v>
      </c>
      <c r="CI211" s="160">
        <f>(CH211-CG211)/CH211</f>
        <v>0.9956970741279131</v>
      </c>
      <c r="CJ211" s="160">
        <v>1</v>
      </c>
      <c r="CK211" s="160">
        <v>1</v>
      </c>
      <c r="CL211" s="160">
        <v>1</v>
      </c>
      <c r="CM211" s="160">
        <v>1</v>
      </c>
      <c r="CN211" s="160">
        <v>1</v>
      </c>
      <c r="CO211" s="160">
        <v>1</v>
      </c>
      <c r="CP211" s="160">
        <v>1</v>
      </c>
      <c r="CQ211" s="160">
        <v>1</v>
      </c>
      <c r="CR211" s="160">
        <v>1</v>
      </c>
      <c r="CS211" s="160">
        <v>1</v>
      </c>
      <c r="CT211" s="160">
        <v>1</v>
      </c>
      <c r="CU211" s="177">
        <v>98018447235.68399</v>
      </c>
      <c r="CV211" s="164">
        <f>(CU211-CG211)/CU211</f>
        <v>0.9996248233667936</v>
      </c>
      <c r="CW211" s="163">
        <v>1</v>
      </c>
      <c r="CX211" s="163">
        <v>1</v>
      </c>
      <c r="CY211" s="163">
        <f>(CZ211-DA211)/CZ211</f>
        <v>0.9998805576658267</v>
      </c>
      <c r="CZ211" s="189">
        <f>CZ6+CZ22+CZ210</f>
        <v>9106340356.867998</v>
      </c>
      <c r="DA211" s="189">
        <f>DA6+DA22+DA210</f>
        <v>1087682.5480000009</v>
      </c>
      <c r="DB211" s="189">
        <f>DB6+DB22+DB210</f>
        <v>8119781163.532</v>
      </c>
      <c r="DC211" s="160">
        <f>(DB211-DE211)/DB211</f>
        <v>0.8312175567616087</v>
      </c>
      <c r="DD211" s="161">
        <f>DD6+DD22+DD210</f>
        <v>9106340356.867998</v>
      </c>
      <c r="DE211" s="161">
        <f>DE6+DE22+DE210</f>
        <v>1370476503.3419995</v>
      </c>
      <c r="DF211" s="163">
        <f>(DE211-DH211)/DE211</f>
        <v>0.9999999992703268</v>
      </c>
      <c r="DG211" s="163">
        <v>1</v>
      </c>
      <c r="DH211" s="163">
        <v>1</v>
      </c>
      <c r="DI211" s="163">
        <v>1</v>
      </c>
      <c r="DJ211" s="163">
        <v>1</v>
      </c>
      <c r="DK211" s="163">
        <v>1</v>
      </c>
      <c r="DL211" s="163">
        <v>1</v>
      </c>
      <c r="DM211" s="160">
        <v>1</v>
      </c>
      <c r="DN211" s="164">
        <f t="shared" si="108"/>
        <v>0.9996782342445764</v>
      </c>
      <c r="DO211" s="200">
        <v>101756730224.11</v>
      </c>
      <c r="DP211" s="161">
        <f>DP210+DP22+DP6</f>
        <v>32741831.169999946</v>
      </c>
      <c r="DQ211" s="162">
        <v>1</v>
      </c>
      <c r="DR211" s="162">
        <f t="shared" si="109"/>
        <v>0.8858231266208344</v>
      </c>
      <c r="DS211" s="224">
        <f>DS210+DS22+DS6</f>
        <v>8534888570.398</v>
      </c>
      <c r="DT211" s="189">
        <f>DT210+DT22+DT6</f>
        <v>974486891.6076206</v>
      </c>
      <c r="DU211" s="162">
        <f t="shared" si="110"/>
        <v>0.8657066016848652</v>
      </c>
      <c r="DV211" s="230">
        <f>DV210+DV22+DV6</f>
        <v>8227720176.021999</v>
      </c>
      <c r="DW211" s="189">
        <f>DW210+DW22+DW6</f>
        <v>1104928502.823993</v>
      </c>
      <c r="DX211" s="162">
        <v>1</v>
      </c>
      <c r="DY211" s="162">
        <v>1</v>
      </c>
      <c r="DZ211" s="162">
        <v>1</v>
      </c>
      <c r="EA211" s="162">
        <v>1</v>
      </c>
      <c r="EB211" s="162">
        <v>1</v>
      </c>
      <c r="EC211" s="162">
        <f>(EE211-ED211)/EE211</f>
        <v>0.9412608666688741</v>
      </c>
      <c r="ED211" s="189">
        <f>ED210+ED22+ED6</f>
        <v>467355637.6182982</v>
      </c>
      <c r="EE211" s="189">
        <f>EE210+EE22+EE6</f>
        <v>7956461239.966</v>
      </c>
      <c r="EF211" s="162">
        <f>(EH211-EG211)/EH211</f>
        <v>0.9189108579648368</v>
      </c>
      <c r="EG211" s="189">
        <f>EG210+EG22+EG6</f>
        <v>782282264.5619998</v>
      </c>
      <c r="EH211" s="189">
        <v>9647188821.196</v>
      </c>
      <c r="EI211" s="189">
        <v>10528953318.064</v>
      </c>
      <c r="EJ211" s="162">
        <f t="shared" si="115"/>
        <v>0.9959415604987281</v>
      </c>
      <c r="EK211" s="189">
        <f>EK210+EK22+EK6</f>
        <v>42731120.05307936</v>
      </c>
      <c r="EL211" s="189">
        <v>11602748893.802</v>
      </c>
      <c r="EM211" s="164">
        <f>(EL211-EN211)/EL211</f>
        <v>0.8703959396084762</v>
      </c>
      <c r="EN211" s="189">
        <f>EN210+EN22+EN6</f>
        <v>1503763368.3400002</v>
      </c>
      <c r="EO211" s="162">
        <f t="shared" si="111"/>
        <v>0.9835274705677622</v>
      </c>
      <c r="EP211" s="189">
        <f>EP210+EP22+EP6</f>
        <v>1770229814.2453637</v>
      </c>
      <c r="EQ211" s="189">
        <f>EQ210+EQ22+EQ6</f>
        <v>107465573003.07</v>
      </c>
      <c r="ER211" s="162">
        <f>(EQ211-EP211)/EQ211</f>
        <v>0.9835274705677622</v>
      </c>
      <c r="ES211" s="162">
        <f>(EU211-ET211)/EU211</f>
        <v>0.8725627234224398</v>
      </c>
      <c r="ET211" s="189">
        <f>ET210+ET22+ET6</f>
        <v>1387782057.7920005</v>
      </c>
      <c r="EU211" s="189">
        <f>EU210+EU22+EU6</f>
        <v>10889922439.196</v>
      </c>
      <c r="EV211" s="189">
        <f>EV210+EV22+EV6</f>
        <v>9080892340.69</v>
      </c>
      <c r="EW211" s="162">
        <f>(EV211-EX211)/EV211</f>
        <v>0.9979287112001407</v>
      </c>
      <c r="EX211" s="189">
        <f>EX210+EX22+EX6</f>
        <v>18809150.597999964</v>
      </c>
      <c r="EY211" s="189">
        <f>EY210+EY22+EY6</f>
        <v>11186012051.859999</v>
      </c>
      <c r="EZ211" s="162">
        <f>(EY211-FA211)/EY211</f>
        <v>0.93246870168959</v>
      </c>
      <c r="FA211" s="189">
        <f>FA210+FA22+FA6</f>
        <v>755405916.7779995</v>
      </c>
      <c r="FB211" s="189">
        <f>FB210+FB22+FB6</f>
        <v>10976843098.806</v>
      </c>
      <c r="FC211" s="162">
        <f>(FB211-FD211)/FB211</f>
        <v>0.924278091726171</v>
      </c>
      <c r="FD211" s="189">
        <f>FD210+FD22+FD6</f>
        <v>831187506.2639999</v>
      </c>
      <c r="FE211" s="164">
        <v>1</v>
      </c>
      <c r="FF211" s="164">
        <v>1</v>
      </c>
      <c r="FG211" s="164">
        <v>1</v>
      </c>
      <c r="FH211" s="164">
        <f>(FJ211-FI211)/FJ211</f>
        <v>0.9034241085291476</v>
      </c>
      <c r="FI211" s="189">
        <f>FI210+FI22+FI6</f>
        <v>970251028.4180001</v>
      </c>
      <c r="FJ211" s="189">
        <f>FJ210+FJ22+FJ6</f>
        <v>10046513820.8</v>
      </c>
      <c r="FK211" s="164">
        <v>1</v>
      </c>
      <c r="FL211" s="164">
        <v>1</v>
      </c>
      <c r="FM211" s="164">
        <v>1</v>
      </c>
      <c r="FN211" s="164">
        <f>(FP211-FO211)/FP211</f>
        <v>0.9484280065018171</v>
      </c>
      <c r="FO211" s="189">
        <f>FO210+FO22+FO6</f>
        <v>643611356.4919994</v>
      </c>
      <c r="FP211" s="189">
        <f>FP210+FP22+FP6</f>
        <v>12479861894.706001</v>
      </c>
      <c r="FQ211" s="164">
        <f>(FS211-FR211)/FS211</f>
        <v>0.9632592024265284</v>
      </c>
      <c r="FR211" s="189">
        <f>FR210+FR22+FR6</f>
        <v>4607047016.341999</v>
      </c>
      <c r="FS211" s="189">
        <f>FS210+FS22+FS6</f>
        <v>125393222809.85199</v>
      </c>
      <c r="FT211" s="162">
        <f>(FV211-FU211)/FV211</f>
        <v>0.9024552369485999</v>
      </c>
      <c r="FU211" s="189">
        <f>FU210+FU22+FU6</f>
        <v>1244678749.2302105</v>
      </c>
      <c r="FV211" s="189">
        <f>FV210+FV22+FV6</f>
        <v>12760077633.018002</v>
      </c>
      <c r="FW211" s="162">
        <v>1</v>
      </c>
      <c r="FX211" s="162">
        <v>1</v>
      </c>
      <c r="FY211" s="164">
        <f>(FZ211-GA211)/FZ211</f>
        <v>0.9148019320854569</v>
      </c>
      <c r="FZ211" s="189">
        <v>10921438360.509998</v>
      </c>
      <c r="GA211" s="189">
        <f>GA210+GA22+GA6</f>
        <v>930485447.1632264</v>
      </c>
      <c r="GB211" s="189">
        <v>3050198890.30429</v>
      </c>
      <c r="GC211" s="164">
        <f>(GD211-GE211)/GD211</f>
        <v>0.9931076366840745</v>
      </c>
      <c r="GD211" s="189">
        <v>10452265673.26</v>
      </c>
      <c r="GE211" s="189">
        <f>GE210+GE22+GE6</f>
        <v>72040812.49468389</v>
      </c>
      <c r="GF211" s="164">
        <v>1</v>
      </c>
      <c r="GG211" s="164">
        <v>1</v>
      </c>
      <c r="GH211" s="164">
        <v>1</v>
      </c>
      <c r="GI211" s="164">
        <v>1</v>
      </c>
      <c r="GJ211" s="164">
        <v>1</v>
      </c>
      <c r="GK211" s="164">
        <v>1</v>
      </c>
      <c r="GL211" s="164">
        <f t="shared" si="134"/>
        <v>0.9823690997501799</v>
      </c>
      <c r="GM211" s="161">
        <f>GM210+GM22+GM6</f>
        <v>18391573937.201996</v>
      </c>
      <c r="GN211" s="161">
        <f>GN210+GN22+GN6</f>
        <v>324260005.52399725</v>
      </c>
      <c r="GO211" s="164">
        <f t="shared" si="135"/>
        <v>0.9833148996397638</v>
      </c>
      <c r="GP211" s="161">
        <f>GP210+GP22+GP6</f>
        <v>154117443638.422</v>
      </c>
      <c r="GQ211" s="189">
        <f>GQ210+GQ22+GQ6</f>
        <v>2571465014.3701177</v>
      </c>
      <c r="GR211" s="164">
        <f>(GS211-GT211)/GS211</f>
        <v>0.8909788571157843</v>
      </c>
      <c r="GS211" s="161">
        <v>16148590299.184002</v>
      </c>
      <c r="GT211" s="189">
        <f>GT210+GT22+GT6</f>
        <v>1760537770.3859997</v>
      </c>
      <c r="GU211" s="164">
        <v>1</v>
      </c>
      <c r="GV211" s="164">
        <v>1</v>
      </c>
      <c r="GW211" s="189">
        <f>GW210+GW22+GW6</f>
        <v>14096219047.782001</v>
      </c>
      <c r="GX211" s="164">
        <f>(GW211-GY211)/GW211</f>
        <v>0.9139971365478494</v>
      </c>
      <c r="GY211" s="189">
        <f>GY210+GY22+GY6</f>
        <v>1212315201.958</v>
      </c>
      <c r="GZ211" s="189">
        <f>GZ210+GZ22+GZ6</f>
        <v>13158191165.759998</v>
      </c>
      <c r="HA211" s="164">
        <f>(GZ211-HB211)/GZ211</f>
        <v>0.948217279104666</v>
      </c>
      <c r="HB211" s="189">
        <f>HB210+HB22+HB6</f>
        <v>681366940.6239989</v>
      </c>
      <c r="HC211" s="164">
        <v>1</v>
      </c>
      <c r="HD211" s="164">
        <v>1</v>
      </c>
      <c r="HE211" s="164">
        <v>1</v>
      </c>
      <c r="HF211" s="164">
        <v>1</v>
      </c>
      <c r="HG211" s="164">
        <v>1</v>
      </c>
      <c r="HH211" s="164">
        <v>1</v>
      </c>
      <c r="HI211" s="164">
        <v>1</v>
      </c>
      <c r="HJ211" s="164">
        <f t="shared" si="132"/>
        <v>0.978955144781323</v>
      </c>
      <c r="HK211" s="189">
        <f>HK210+HK22+HK6</f>
        <v>173639584354.89398</v>
      </c>
      <c r="HL211" s="189">
        <f>HL210+HL22+HL6</f>
        <v>3654219912.9799986</v>
      </c>
      <c r="HM211" s="164">
        <v>1</v>
      </c>
      <c r="HN211" s="189">
        <f>HN210+HN22+HN6</f>
        <v>0</v>
      </c>
      <c r="HO211" s="164">
        <v>1</v>
      </c>
      <c r="HP211" s="164">
        <v>1</v>
      </c>
      <c r="HQ211" s="164">
        <v>1</v>
      </c>
      <c r="HR211" s="164">
        <v>1</v>
      </c>
      <c r="HS211" s="164">
        <v>1</v>
      </c>
      <c r="HT211" s="164">
        <v>1</v>
      </c>
      <c r="HU211" s="164">
        <v>1</v>
      </c>
      <c r="HV211" s="164">
        <v>1</v>
      </c>
      <c r="HW211" s="164">
        <v>1</v>
      </c>
      <c r="HX211" s="164">
        <v>1</v>
      </c>
      <c r="HY211" s="164">
        <f>(HZ211-IA211)/HZ211</f>
        <v>0.9999999999997065</v>
      </c>
      <c r="HZ211" s="189">
        <v>20830516194.077995</v>
      </c>
      <c r="IA211" s="189">
        <f>IA210+IA22+IA6</f>
        <v>0.006114327348768711</v>
      </c>
      <c r="IB211" s="189">
        <v>201709713724.672</v>
      </c>
      <c r="IC211" s="164">
        <f>(IB211-IA211)/IB211</f>
        <v>0.9999999999999697</v>
      </c>
      <c r="ID211" s="164">
        <f>(IE211-IF211)/IE211</f>
        <v>0.9715320143041288</v>
      </c>
      <c r="IE211" s="189">
        <f>IE210+IE22+IE6</f>
        <v>20542919780.686</v>
      </c>
      <c r="IF211" s="189">
        <f>IF210+IF22+IF6</f>
        <v>584815546.4680002</v>
      </c>
      <c r="IG211" s="164">
        <v>0.9999999999999697</v>
      </c>
      <c r="IH211" s="164">
        <f>(II211-IJ211)/II211</f>
        <v>0.9305501801687662</v>
      </c>
      <c r="II211" s="189">
        <f>II210+II22+II6</f>
        <v>18272379580.39</v>
      </c>
      <c r="IJ211" s="189">
        <f>IJ210+IJ22+IJ6</f>
        <v>1269013469.7459998</v>
      </c>
      <c r="IK211" s="164">
        <v>0.9999999999999697</v>
      </c>
    </row>
    <row r="212" spans="1:239" s="11" customFormat="1" ht="14.25" customHeight="1" hidden="1">
      <c r="A212" s="67" t="s">
        <v>46</v>
      </c>
      <c r="B212" s="108"/>
      <c r="C212" s="125">
        <v>132864643.46999979</v>
      </c>
      <c r="D212" s="42">
        <v>1.0000000026112654</v>
      </c>
      <c r="E212" s="74">
        <v>0.9515614052498224</v>
      </c>
      <c r="F212" s="44">
        <v>1.0000000002145166</v>
      </c>
      <c r="G212" s="52">
        <v>1</v>
      </c>
      <c r="H212" s="52"/>
      <c r="I212" s="52"/>
      <c r="J212" s="52">
        <v>1</v>
      </c>
      <c r="K212" s="52">
        <v>1</v>
      </c>
      <c r="L212" s="52">
        <v>1</v>
      </c>
      <c r="M212" s="52"/>
      <c r="N212" s="52"/>
      <c r="O212" s="52">
        <v>1</v>
      </c>
      <c r="P212" s="52"/>
      <c r="Q212" s="52">
        <v>0.8998907088146483</v>
      </c>
      <c r="R212" s="74"/>
      <c r="S212" s="78">
        <v>0.9770710493899296</v>
      </c>
      <c r="T212" s="52">
        <v>0.9514966547946081</v>
      </c>
      <c r="U212" s="85">
        <v>180000000</v>
      </c>
      <c r="V212" s="85">
        <v>20372862.02000001</v>
      </c>
      <c r="W212" s="52">
        <v>0.8868174332222222</v>
      </c>
      <c r="X212" s="52">
        <v>0.8469577561094331</v>
      </c>
      <c r="Y212" s="52">
        <v>1</v>
      </c>
      <c r="Z212" s="52">
        <v>0.8991593209591545</v>
      </c>
      <c r="AA212" s="85">
        <v>151011396.54</v>
      </c>
      <c r="AB212" s="85">
        <v>15228091.769999988</v>
      </c>
      <c r="AC212" s="52"/>
      <c r="AD212" s="52"/>
      <c r="AE212" s="52"/>
      <c r="AF212" s="52"/>
      <c r="AG212" s="52">
        <v>0.8991593209591545</v>
      </c>
      <c r="AH212" s="52"/>
      <c r="AI212" s="85">
        <v>200783946.33</v>
      </c>
      <c r="AJ212" s="85">
        <v>14324816.31000002</v>
      </c>
      <c r="AK212" s="52">
        <v>0.9373614610385114</v>
      </c>
      <c r="AL212" s="92">
        <v>0.9046108372682857</v>
      </c>
      <c r="AM212" s="92">
        <v>0.9046108372682857</v>
      </c>
      <c r="AN212" s="52">
        <v>1</v>
      </c>
      <c r="AO212" s="52"/>
      <c r="AP212" s="52">
        <v>0.9286555694723901</v>
      </c>
      <c r="AQ212" s="52">
        <v>0.9080913921555965</v>
      </c>
      <c r="AR212" s="52">
        <v>0</v>
      </c>
      <c r="AS212" s="85">
        <v>1011429.45</v>
      </c>
      <c r="AT212" s="85">
        <v>1011429.45</v>
      </c>
      <c r="AU212" s="52">
        <f t="shared" si="137"/>
        <v>0</v>
      </c>
      <c r="AV212" s="52"/>
      <c r="AW212" s="85">
        <v>2263064240.99</v>
      </c>
      <c r="AX212" s="85">
        <v>49383770.16999993</v>
      </c>
      <c r="AY212" s="52">
        <v>0.9781783613228776</v>
      </c>
      <c r="AZ212" s="52"/>
      <c r="BA212" s="85">
        <v>77432143.15</v>
      </c>
      <c r="BB212" s="85">
        <v>12595511.979999999</v>
      </c>
      <c r="BC212" s="52">
        <v>0.8373348396724571</v>
      </c>
      <c r="BD212" s="52">
        <v>0.9184068029991316</v>
      </c>
      <c r="BE212" s="92">
        <v>0.9387169120122565</v>
      </c>
      <c r="BF212" s="52">
        <v>0.9797554435882652</v>
      </c>
      <c r="BG212" s="52">
        <v>0.9588781739717581</v>
      </c>
      <c r="BH212" s="52">
        <v>0.952</v>
      </c>
      <c r="BI212" s="92">
        <v>0.9355609200243232</v>
      </c>
      <c r="BJ212" s="52">
        <v>0.946</v>
      </c>
      <c r="BK212" s="52">
        <v>0.981995485984594</v>
      </c>
      <c r="BL212" s="52">
        <v>0.9626256276651228</v>
      </c>
      <c r="BM212" s="52">
        <v>0.9651182111077597</v>
      </c>
      <c r="BN212" s="52">
        <v>0.8664400925335529</v>
      </c>
      <c r="BO212" s="52">
        <v>0.9825440136423078</v>
      </c>
      <c r="BP212" s="85">
        <v>2284053247.58</v>
      </c>
      <c r="BQ212" s="85">
        <v>12595511.979999999</v>
      </c>
      <c r="BR212" s="52">
        <v>0.9944854560666021</v>
      </c>
      <c r="BS212" s="52">
        <v>0</v>
      </c>
      <c r="BT212" s="52">
        <v>0</v>
      </c>
      <c r="BU212" s="52">
        <v>0</v>
      </c>
      <c r="BY212" s="115"/>
      <c r="CB212" s="85">
        <v>12595511.979999999</v>
      </c>
      <c r="CE212" s="115"/>
      <c r="CF212" s="115"/>
      <c r="CG212" s="115"/>
      <c r="CH212" s="115"/>
      <c r="CI212" s="115"/>
      <c r="CQ212" s="11">
        <v>1</v>
      </c>
      <c r="CR212" s="115">
        <v>1</v>
      </c>
      <c r="CS212" s="11">
        <v>1</v>
      </c>
      <c r="CT212" s="115">
        <v>1</v>
      </c>
      <c r="CU212" s="178"/>
      <c r="CV212" s="171">
        <v>1</v>
      </c>
      <c r="CW212" s="132">
        <v>1</v>
      </c>
      <c r="CX212" s="132">
        <v>1</v>
      </c>
      <c r="CY212" s="132">
        <v>1</v>
      </c>
      <c r="CZ212" s="132"/>
      <c r="DA212" s="132"/>
      <c r="DB212" s="132"/>
      <c r="DC212" s="11">
        <v>1</v>
      </c>
      <c r="DF212" s="132">
        <v>1</v>
      </c>
      <c r="DG212" s="132" t="s">
        <v>0</v>
      </c>
      <c r="DH212" s="132" t="s">
        <v>0</v>
      </c>
      <c r="DI212" s="132" t="s">
        <v>0</v>
      </c>
      <c r="DJ212" s="132" t="s">
        <v>0</v>
      </c>
      <c r="DK212" s="132" t="s">
        <v>0</v>
      </c>
      <c r="DL212" s="132" t="s">
        <v>0</v>
      </c>
      <c r="DM212" s="194" t="s">
        <v>0</v>
      </c>
      <c r="DN212" s="171">
        <v>1</v>
      </c>
      <c r="DO212" s="201"/>
      <c r="DP212" s="204">
        <v>49383770.16999993</v>
      </c>
      <c r="DQ212" s="239"/>
      <c r="DR212" s="239"/>
      <c r="DS212" s="132"/>
      <c r="DT212" s="132"/>
      <c r="DU212" s="239"/>
      <c r="DV212" s="231"/>
      <c r="DW212" s="132"/>
      <c r="DX212" s="132"/>
      <c r="DY212" s="132"/>
      <c r="DZ212" s="132"/>
      <c r="EA212" s="132"/>
      <c r="EB212" s="132"/>
      <c r="EC212" s="239"/>
      <c r="ED212" s="132"/>
      <c r="EE212" s="132"/>
      <c r="EF212" s="239"/>
      <c r="EG212" s="132"/>
      <c r="EH212" s="132"/>
      <c r="EI212" s="132"/>
      <c r="EJ212" s="239"/>
      <c r="EK212" s="132"/>
      <c r="EL212" s="132"/>
      <c r="EM212" s="132"/>
      <c r="EN212" s="132"/>
      <c r="EO212" s="239"/>
      <c r="EP212" s="132"/>
      <c r="EQ212" s="132"/>
      <c r="ER212" s="132"/>
      <c r="ES212" s="239"/>
      <c r="ET212" s="132"/>
      <c r="EU212" s="132"/>
      <c r="EV212" s="132"/>
      <c r="EW212" s="239"/>
      <c r="EX212" s="132"/>
      <c r="EY212" s="132"/>
      <c r="EZ212" s="239"/>
      <c r="FA212" s="132"/>
      <c r="FB212" s="132"/>
      <c r="FC212" s="239"/>
      <c r="FD212" s="132"/>
      <c r="FE212" s="52">
        <v>0</v>
      </c>
      <c r="FF212" s="52"/>
      <c r="FG212" s="52"/>
      <c r="FH212" s="52"/>
      <c r="FI212" s="132"/>
      <c r="FJ212" s="132"/>
      <c r="FK212" s="52"/>
      <c r="FL212" s="52"/>
      <c r="FM212" s="52"/>
      <c r="GN212" s="264"/>
      <c r="GP212" s="264"/>
      <c r="GR212" s="267"/>
      <c r="GS212" s="267"/>
      <c r="GT212" s="264"/>
      <c r="HM212" s="132"/>
      <c r="ID212" s="132"/>
      <c r="IE212" s="132"/>
    </row>
    <row r="213" spans="1:239" s="11" customFormat="1" ht="14.25" customHeight="1" hidden="1">
      <c r="A213" s="68" t="s">
        <v>44</v>
      </c>
      <c r="B213" s="109"/>
      <c r="C213" s="126"/>
      <c r="D213" s="41">
        <v>0.9999999999887618</v>
      </c>
      <c r="E213" s="29" t="s">
        <v>0</v>
      </c>
      <c r="F213" s="45">
        <v>1.0000000000026579</v>
      </c>
      <c r="G213" s="50">
        <v>0.9999999999995077</v>
      </c>
      <c r="H213" s="50"/>
      <c r="I213" s="50"/>
      <c r="J213" s="50"/>
      <c r="K213" s="50"/>
      <c r="L213" s="50"/>
      <c r="M213" s="50"/>
      <c r="N213" s="50"/>
      <c r="O213" s="50"/>
      <c r="P213" s="50"/>
      <c r="Q213" s="50" t="s">
        <v>0</v>
      </c>
      <c r="R213" s="6"/>
      <c r="S213" s="76"/>
      <c r="T213" s="50"/>
      <c r="U213" s="82"/>
      <c r="V213" s="118"/>
      <c r="W213" s="50"/>
      <c r="X213" s="50"/>
      <c r="Y213" s="50">
        <v>1</v>
      </c>
      <c r="Z213" s="50">
        <v>0.9420920466909862</v>
      </c>
      <c r="AA213" s="82"/>
      <c r="AB213" s="118"/>
      <c r="AC213" s="50"/>
      <c r="AD213" s="50"/>
      <c r="AE213" s="50"/>
      <c r="AF213" s="50"/>
      <c r="AG213" s="50" t="s">
        <v>0</v>
      </c>
      <c r="AH213" s="50"/>
      <c r="AI213" s="82"/>
      <c r="AJ213" s="82"/>
      <c r="AK213" s="50" t="s">
        <v>0</v>
      </c>
      <c r="AL213" s="90" t="s">
        <v>0</v>
      </c>
      <c r="AM213" s="90" t="s">
        <v>0</v>
      </c>
      <c r="AN213" s="50"/>
      <c r="AO213" s="50"/>
      <c r="AP213" s="50" t="s">
        <v>0</v>
      </c>
      <c r="AQ213" s="50" t="s">
        <v>0</v>
      </c>
      <c r="AR213" s="50"/>
      <c r="AS213" s="82"/>
      <c r="AT213" s="82"/>
      <c r="AU213" s="50" t="e">
        <f t="shared" si="137"/>
        <v>#DIV/0!</v>
      </c>
      <c r="AV213" s="50"/>
      <c r="AW213" s="82"/>
      <c r="AX213" s="82">
        <v>0</v>
      </c>
      <c r="AY213" s="50" t="s">
        <v>0</v>
      </c>
      <c r="AZ213" s="50"/>
      <c r="BA213" s="82"/>
      <c r="BB213" s="82"/>
      <c r="BC213" s="50" t="s">
        <v>0</v>
      </c>
      <c r="BD213" s="50"/>
      <c r="BE213" s="90"/>
      <c r="BF213" s="50"/>
      <c r="BG213" s="50"/>
      <c r="BH213" s="50"/>
      <c r="BI213" s="90"/>
      <c r="BJ213" s="50"/>
      <c r="BK213" s="50"/>
      <c r="BL213" s="50"/>
      <c r="BM213" s="50" t="s">
        <v>0</v>
      </c>
      <c r="BN213" s="50" t="s">
        <v>0</v>
      </c>
      <c r="BO213" s="50" t="s">
        <v>0</v>
      </c>
      <c r="BP213" s="82"/>
      <c r="BQ213" s="82"/>
      <c r="BR213" s="50" t="s">
        <v>0</v>
      </c>
      <c r="BS213" s="50" t="s">
        <v>0</v>
      </c>
      <c r="BT213" s="50" t="s">
        <v>0</v>
      </c>
      <c r="BU213" s="50" t="s">
        <v>0</v>
      </c>
      <c r="BV213" s="4"/>
      <c r="BW213" s="4"/>
      <c r="BX213" s="4"/>
      <c r="BY213" s="96"/>
      <c r="BZ213" s="4"/>
      <c r="CA213" s="4"/>
      <c r="CB213" s="82"/>
      <c r="CC213" s="4"/>
      <c r="CD213" s="4"/>
      <c r="CE213" s="96"/>
      <c r="CF213" s="96"/>
      <c r="CG213" s="96"/>
      <c r="CH213" s="96"/>
      <c r="CI213" s="96"/>
      <c r="CJ213" s="4"/>
      <c r="CK213" s="4"/>
      <c r="CL213" s="4"/>
      <c r="CM213" s="4"/>
      <c r="CN213" s="4"/>
      <c r="CO213" s="4"/>
      <c r="CP213" s="4"/>
      <c r="CQ213" s="4"/>
      <c r="CR213" s="96"/>
      <c r="CS213" s="4"/>
      <c r="CT213" s="96"/>
      <c r="CU213" s="179"/>
      <c r="CV213" s="172"/>
      <c r="CW213" s="132"/>
      <c r="CX213" s="132"/>
      <c r="CY213" s="132"/>
      <c r="CZ213" s="132"/>
      <c r="DA213" s="18"/>
      <c r="DB213" s="18"/>
      <c r="DE213" s="4"/>
      <c r="DF213" s="132"/>
      <c r="DG213" s="132">
        <v>0</v>
      </c>
      <c r="DH213" s="132">
        <v>0</v>
      </c>
      <c r="DI213" s="132">
        <v>0</v>
      </c>
      <c r="DJ213" s="132">
        <v>0</v>
      </c>
      <c r="DK213" s="132">
        <v>0</v>
      </c>
      <c r="DL213" s="132">
        <v>0</v>
      </c>
      <c r="DM213" s="194">
        <v>0</v>
      </c>
      <c r="DN213" s="172"/>
      <c r="DO213" s="202"/>
      <c r="DP213" s="205">
        <v>0</v>
      </c>
      <c r="DQ213" s="239"/>
      <c r="DR213" s="239"/>
      <c r="DS213" s="132"/>
      <c r="DT213" s="132"/>
      <c r="DU213" s="239"/>
      <c r="DV213" s="231"/>
      <c r="DW213" s="132"/>
      <c r="DX213" s="132"/>
      <c r="DY213" s="132"/>
      <c r="DZ213" s="132"/>
      <c r="EA213" s="132"/>
      <c r="EB213" s="132"/>
      <c r="EC213" s="239"/>
      <c r="ED213" s="132"/>
      <c r="EE213" s="132"/>
      <c r="EF213" s="239"/>
      <c r="EG213" s="132"/>
      <c r="EH213" s="132"/>
      <c r="EI213" s="132"/>
      <c r="EJ213" s="239"/>
      <c r="EK213" s="132"/>
      <c r="EL213" s="132"/>
      <c r="EM213" s="132"/>
      <c r="EN213" s="132"/>
      <c r="EO213" s="239"/>
      <c r="EP213" s="132"/>
      <c r="EQ213" s="132"/>
      <c r="ER213" s="132"/>
      <c r="ES213" s="239"/>
      <c r="ET213" s="132"/>
      <c r="EU213" s="132"/>
      <c r="EV213" s="132"/>
      <c r="EW213" s="239"/>
      <c r="EX213" s="132"/>
      <c r="EY213" s="132"/>
      <c r="EZ213" s="239"/>
      <c r="FA213" s="132"/>
      <c r="FB213" s="132"/>
      <c r="FC213" s="239"/>
      <c r="FD213" s="132"/>
      <c r="FE213" s="50" t="s">
        <v>0</v>
      </c>
      <c r="FF213" s="50"/>
      <c r="FG213" s="50"/>
      <c r="FH213" s="50"/>
      <c r="FI213" s="132"/>
      <c r="FJ213" s="132"/>
      <c r="FK213" s="50"/>
      <c r="FL213" s="50"/>
      <c r="FM213" s="50"/>
      <c r="GN213" s="264"/>
      <c r="GP213" s="264"/>
      <c r="GR213" s="267"/>
      <c r="GS213" s="267"/>
      <c r="GT213" s="264"/>
      <c r="HM213" s="132"/>
      <c r="ID213" s="132"/>
      <c r="IE213" s="132"/>
    </row>
    <row r="214" spans="1:202" ht="14.25" customHeight="1" hidden="1">
      <c r="A214" s="33" t="s">
        <v>45</v>
      </c>
      <c r="B214" s="110"/>
      <c r="C214" s="127"/>
      <c r="D214" s="40"/>
      <c r="E214" s="2" t="s">
        <v>0</v>
      </c>
      <c r="F214" s="46">
        <v>0.9999999999715486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>
        <v>0</v>
      </c>
      <c r="R214" s="2"/>
      <c r="S214" s="43"/>
      <c r="T214" s="49"/>
      <c r="U214" s="81"/>
      <c r="V214" s="83"/>
      <c r="W214" s="49"/>
      <c r="X214" s="49"/>
      <c r="Y214" s="49"/>
      <c r="Z214" s="49"/>
      <c r="AA214" s="81">
        <v>1011396.54</v>
      </c>
      <c r="AB214" s="83">
        <v>1011396.54</v>
      </c>
      <c r="AC214" s="49"/>
      <c r="AD214" s="49"/>
      <c r="AE214" s="49"/>
      <c r="AF214" s="49"/>
      <c r="AG214" s="49">
        <v>0</v>
      </c>
      <c r="AH214" s="49"/>
      <c r="AI214" s="81">
        <v>783946.33</v>
      </c>
      <c r="AJ214" s="81">
        <v>783946.33</v>
      </c>
      <c r="AK214" s="49">
        <v>0</v>
      </c>
      <c r="AL214" s="89">
        <v>0</v>
      </c>
      <c r="AM214" s="89">
        <v>0</v>
      </c>
      <c r="AN214" s="49"/>
      <c r="AO214" s="49"/>
      <c r="AP214" s="49">
        <v>0</v>
      </c>
      <c r="AQ214" s="49">
        <v>0</v>
      </c>
      <c r="AR214" s="49"/>
      <c r="AS214" s="81">
        <v>1011429.45</v>
      </c>
      <c r="AT214" s="81">
        <v>1011429.45</v>
      </c>
      <c r="AU214" s="49">
        <f t="shared" si="137"/>
        <v>0</v>
      </c>
      <c r="AV214" s="49"/>
      <c r="AW214" s="81">
        <v>8321240.989999999</v>
      </c>
      <c r="AX214" s="81">
        <v>1011429.59</v>
      </c>
      <c r="AY214" s="49">
        <v>0.8784520732886502</v>
      </c>
      <c r="AZ214" s="49"/>
      <c r="BA214" s="81">
        <v>530943.15</v>
      </c>
      <c r="BB214" s="81">
        <v>530943.15</v>
      </c>
      <c r="BC214" s="49">
        <v>0</v>
      </c>
      <c r="BD214" s="49"/>
      <c r="BE214" s="89"/>
      <c r="BF214" s="49"/>
      <c r="BG214" s="49"/>
      <c r="BH214" s="49"/>
      <c r="BI214" s="89"/>
      <c r="BJ214" s="49"/>
      <c r="BK214" s="49"/>
      <c r="BL214" s="49"/>
      <c r="BM214" s="49">
        <v>0</v>
      </c>
      <c r="BN214" s="49">
        <v>0</v>
      </c>
      <c r="BO214" s="49">
        <v>0.7585453303928904</v>
      </c>
      <c r="BP214" s="81">
        <v>9744247.579999998</v>
      </c>
      <c r="BQ214" s="81">
        <v>530943.15</v>
      </c>
      <c r="BR214" s="49">
        <v>0.945512144920275</v>
      </c>
      <c r="BS214" s="49">
        <v>0</v>
      </c>
      <c r="BT214" s="49">
        <v>0</v>
      </c>
      <c r="BU214" s="49">
        <v>0</v>
      </c>
      <c r="CB214" s="81">
        <v>530943.15</v>
      </c>
      <c r="DG214" s="183" t="s">
        <v>0</v>
      </c>
      <c r="DH214" s="183" t="s">
        <v>0</v>
      </c>
      <c r="DI214" s="183" t="s">
        <v>0</v>
      </c>
      <c r="DJ214" s="183" t="s">
        <v>0</v>
      </c>
      <c r="DK214" s="183" t="s">
        <v>0</v>
      </c>
      <c r="DL214" s="183" t="s">
        <v>0</v>
      </c>
      <c r="DM214" s="193" t="s">
        <v>0</v>
      </c>
      <c r="DP214" s="206">
        <v>1011429.59</v>
      </c>
      <c r="FE214" s="49" t="s">
        <v>0</v>
      </c>
      <c r="FF214" s="49"/>
      <c r="FG214" s="49"/>
      <c r="FH214" s="49"/>
      <c r="FK214" s="49"/>
      <c r="FL214" s="49"/>
      <c r="FM214" s="49"/>
      <c r="GN214" s="124"/>
      <c r="GP214" s="124"/>
      <c r="GT214" s="124"/>
    </row>
    <row r="215" spans="1:202" ht="14.25" customHeight="1" hidden="1">
      <c r="A215" s="33" t="s">
        <v>1</v>
      </c>
      <c r="B215" s="110"/>
      <c r="C215" s="127"/>
      <c r="D215" s="40"/>
      <c r="E215" s="2" t="s">
        <v>0</v>
      </c>
      <c r="F215" s="46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>
        <v>1</v>
      </c>
      <c r="R215" s="2"/>
      <c r="S215" s="43"/>
      <c r="T215" s="49"/>
      <c r="U215" s="81"/>
      <c r="V215" s="83"/>
      <c r="W215" s="49"/>
      <c r="X215" s="49"/>
      <c r="Y215" s="49"/>
      <c r="Z215" s="49"/>
      <c r="AA215" s="81"/>
      <c r="AB215" s="83"/>
      <c r="AC215" s="49"/>
      <c r="AD215" s="49"/>
      <c r="AE215" s="49"/>
      <c r="AF215" s="49"/>
      <c r="AG215" s="49" t="s">
        <v>0</v>
      </c>
      <c r="AH215" s="49"/>
      <c r="AI215" s="81"/>
      <c r="AJ215" s="81"/>
      <c r="AK215" s="49" t="s">
        <v>0</v>
      </c>
      <c r="AL215" s="89" t="s">
        <v>0</v>
      </c>
      <c r="AM215" s="89" t="s">
        <v>0</v>
      </c>
      <c r="AN215" s="49"/>
      <c r="AO215" s="49"/>
      <c r="AP215" s="49" t="s">
        <v>0</v>
      </c>
      <c r="AQ215" s="49" t="s">
        <v>0</v>
      </c>
      <c r="AR215" s="49"/>
      <c r="AS215" s="81"/>
      <c r="AT215" s="81"/>
      <c r="AU215" s="49" t="e">
        <f t="shared" si="137"/>
        <v>#DIV/0!</v>
      </c>
      <c r="AV215" s="49"/>
      <c r="AW215" s="81"/>
      <c r="AX215" s="81">
        <v>0</v>
      </c>
      <c r="AY215" s="49" t="s">
        <v>0</v>
      </c>
      <c r="AZ215" s="49"/>
      <c r="BA215" s="81"/>
      <c r="BB215" s="81"/>
      <c r="BC215" s="49" t="s">
        <v>0</v>
      </c>
      <c r="BD215" s="49"/>
      <c r="BE215" s="89"/>
      <c r="BF215" s="49"/>
      <c r="BG215" s="49"/>
      <c r="BH215" s="49"/>
      <c r="BI215" s="89"/>
      <c r="BJ215" s="49"/>
      <c r="BK215" s="49"/>
      <c r="BL215" s="49"/>
      <c r="BM215" s="49" t="s">
        <v>0</v>
      </c>
      <c r="BN215" s="49" t="s">
        <v>0</v>
      </c>
      <c r="BO215" s="49" t="s">
        <v>0</v>
      </c>
      <c r="BP215" s="81"/>
      <c r="BQ215" s="81"/>
      <c r="BR215" s="49" t="s">
        <v>0</v>
      </c>
      <c r="BS215" s="49" t="s">
        <v>0</v>
      </c>
      <c r="BT215" s="49" t="s">
        <v>0</v>
      </c>
      <c r="BU215" s="49" t="s">
        <v>0</v>
      </c>
      <c r="CB215" s="81"/>
      <c r="DG215" s="183" t="s">
        <v>0</v>
      </c>
      <c r="DH215" s="183" t="s">
        <v>0</v>
      </c>
      <c r="DI215" s="183" t="s">
        <v>0</v>
      </c>
      <c r="DJ215" s="183" t="s">
        <v>0</v>
      </c>
      <c r="DK215" s="183" t="s">
        <v>0</v>
      </c>
      <c r="DL215" s="183" t="s">
        <v>0</v>
      </c>
      <c r="DM215" s="193" t="s">
        <v>0</v>
      </c>
      <c r="DP215" s="206">
        <v>0</v>
      </c>
      <c r="FE215" s="49" t="s">
        <v>0</v>
      </c>
      <c r="FF215" s="49"/>
      <c r="FG215" s="49"/>
      <c r="FH215" s="49"/>
      <c r="FK215" s="49"/>
      <c r="FL215" s="49"/>
      <c r="FM215" s="49"/>
      <c r="GN215" s="124"/>
      <c r="GP215" s="124"/>
      <c r="GT215" s="124"/>
    </row>
    <row r="216" spans="1:202" ht="14.25" customHeight="1" hidden="1">
      <c r="A216" s="39" t="s">
        <v>48</v>
      </c>
      <c r="B216" s="110"/>
      <c r="C216" s="127"/>
      <c r="D216" s="40"/>
      <c r="E216" s="2" t="s">
        <v>0</v>
      </c>
      <c r="F216" s="46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 t="s">
        <v>0</v>
      </c>
      <c r="R216" s="2"/>
      <c r="S216" s="43"/>
      <c r="T216" s="49"/>
      <c r="U216" s="81"/>
      <c r="V216" s="83"/>
      <c r="W216" s="49"/>
      <c r="X216" s="49"/>
      <c r="Y216" s="49"/>
      <c r="Z216" s="49"/>
      <c r="AA216" s="81"/>
      <c r="AB216" s="83"/>
      <c r="AC216" s="49"/>
      <c r="AD216" s="49"/>
      <c r="AE216" s="49"/>
      <c r="AF216" s="49"/>
      <c r="AG216" s="49" t="s">
        <v>0</v>
      </c>
      <c r="AH216" s="49"/>
      <c r="AI216" s="81"/>
      <c r="AJ216" s="81"/>
      <c r="AK216" s="49" t="s">
        <v>0</v>
      </c>
      <c r="AL216" s="89" t="s">
        <v>0</v>
      </c>
      <c r="AM216" s="89" t="s">
        <v>0</v>
      </c>
      <c r="AN216" s="49"/>
      <c r="AO216" s="49"/>
      <c r="AP216" s="49" t="s">
        <v>0</v>
      </c>
      <c r="AQ216" s="49" t="s">
        <v>0</v>
      </c>
      <c r="AR216" s="49"/>
      <c r="AS216" s="81"/>
      <c r="AT216" s="81"/>
      <c r="AU216" s="49" t="e">
        <f t="shared" si="137"/>
        <v>#DIV/0!</v>
      </c>
      <c r="AV216" s="49"/>
      <c r="AW216" s="81"/>
      <c r="AX216" s="81">
        <v>0</v>
      </c>
      <c r="AY216" s="49" t="s">
        <v>0</v>
      </c>
      <c r="AZ216" s="49"/>
      <c r="BA216" s="81"/>
      <c r="BB216" s="81"/>
      <c r="BC216" s="49" t="s">
        <v>0</v>
      </c>
      <c r="BD216" s="49"/>
      <c r="BE216" s="89"/>
      <c r="BF216" s="49"/>
      <c r="BG216" s="49"/>
      <c r="BH216" s="49"/>
      <c r="BI216" s="89"/>
      <c r="BJ216" s="49"/>
      <c r="BK216" s="49"/>
      <c r="BL216" s="49"/>
      <c r="BM216" s="49" t="s">
        <v>0</v>
      </c>
      <c r="BN216" s="49" t="s">
        <v>0</v>
      </c>
      <c r="BO216" s="49" t="s">
        <v>0</v>
      </c>
      <c r="BP216" s="81"/>
      <c r="BQ216" s="81"/>
      <c r="BR216" s="49" t="s">
        <v>0</v>
      </c>
      <c r="BS216" s="49" t="s">
        <v>0</v>
      </c>
      <c r="BT216" s="49" t="s">
        <v>0</v>
      </c>
      <c r="BU216" s="49" t="s">
        <v>0</v>
      </c>
      <c r="CB216" s="81"/>
      <c r="DG216" s="183" t="s">
        <v>0</v>
      </c>
      <c r="DH216" s="183" t="s">
        <v>0</v>
      </c>
      <c r="DI216" s="183" t="s">
        <v>0</v>
      </c>
      <c r="DJ216" s="183" t="s">
        <v>0</v>
      </c>
      <c r="DK216" s="183" t="s">
        <v>0</v>
      </c>
      <c r="DL216" s="183" t="s">
        <v>0</v>
      </c>
      <c r="DM216" s="193" t="s">
        <v>0</v>
      </c>
      <c r="DP216" s="206">
        <v>0</v>
      </c>
      <c r="FE216" s="49" t="s">
        <v>0</v>
      </c>
      <c r="FF216" s="49"/>
      <c r="FG216" s="49"/>
      <c r="FH216" s="49"/>
      <c r="FK216" s="49"/>
      <c r="FL216" s="49"/>
      <c r="FM216" s="49"/>
      <c r="GN216" s="124"/>
      <c r="GP216" s="124"/>
      <c r="GT216" s="124"/>
    </row>
    <row r="217" spans="1:202" ht="14.25" customHeight="1" hidden="1">
      <c r="A217" s="39" t="s">
        <v>49</v>
      </c>
      <c r="B217" s="110"/>
      <c r="C217" s="127">
        <v>132864643.46999979</v>
      </c>
      <c r="D217" s="14">
        <v>0.9089487697857144</v>
      </c>
      <c r="E217" s="2">
        <v>0.9515614052498224</v>
      </c>
      <c r="F217" s="46">
        <v>0.9797599333029197</v>
      </c>
      <c r="G217" s="49">
        <v>0.8975165314583334</v>
      </c>
      <c r="H217" s="49">
        <v>0.9548190844186046</v>
      </c>
      <c r="I217" s="49">
        <v>0.9415922667317074</v>
      </c>
      <c r="J217" s="49">
        <v>0.9464323384913792</v>
      </c>
      <c r="K217" s="49">
        <v>0.9489110399843677</v>
      </c>
      <c r="L217" s="49">
        <v>0.9327442131999999</v>
      </c>
      <c r="M217" s="49">
        <v>0.9327442131999999</v>
      </c>
      <c r="N217" s="49">
        <v>0.9214151034418604</v>
      </c>
      <c r="O217" s="49">
        <v>0.9122574340606053</v>
      </c>
      <c r="P217" s="49">
        <v>0.9296029298222221</v>
      </c>
      <c r="Q217" s="49">
        <v>0.8761221115358361</v>
      </c>
      <c r="R217" s="2">
        <v>0.8972888383040936</v>
      </c>
      <c r="S217" s="43">
        <v>0.9744385438850742</v>
      </c>
      <c r="T217" s="49">
        <v>0.8868174332222222</v>
      </c>
      <c r="U217" s="81">
        <v>180000000</v>
      </c>
      <c r="V217" s="83">
        <v>20372862.02000001</v>
      </c>
      <c r="W217" s="49"/>
      <c r="X217" s="49">
        <v>0.8499661016036112</v>
      </c>
      <c r="Y217" s="49">
        <v>0.8945829690261323</v>
      </c>
      <c r="Z217" s="49">
        <v>0.9052220318</v>
      </c>
      <c r="AA217" s="81">
        <v>150000000</v>
      </c>
      <c r="AB217" s="83">
        <v>14216695.22999999</v>
      </c>
      <c r="AC217" s="49"/>
      <c r="AD217" s="49"/>
      <c r="AE217" s="49"/>
      <c r="AF217" s="49"/>
      <c r="AG217" s="49">
        <v>0.9052220318</v>
      </c>
      <c r="AH217" s="49">
        <v>0.9322956500999999</v>
      </c>
      <c r="AI217" s="81">
        <v>200000000</v>
      </c>
      <c r="AJ217" s="81">
        <v>13540869.98000002</v>
      </c>
      <c r="AK217" s="49">
        <v>0.9462001273999999</v>
      </c>
      <c r="AL217" s="89">
        <v>0.9067686152403847</v>
      </c>
      <c r="AM217" s="89">
        <v>0.9077471829999999</v>
      </c>
      <c r="AN217" s="49">
        <v>0.9119816897647058</v>
      </c>
      <c r="AO217" s="49">
        <v>0.9265700741818181</v>
      </c>
      <c r="AP217" s="49">
        <v>0.9322956500999999</v>
      </c>
      <c r="AQ217" s="49">
        <v>0.9112103542545456</v>
      </c>
      <c r="AR217" s="49">
        <v>0</v>
      </c>
      <c r="AS217" s="81"/>
      <c r="AT217" s="81">
        <v>0</v>
      </c>
      <c r="AU217" s="49" t="e">
        <f t="shared" si="137"/>
        <v>#DIV/0!</v>
      </c>
      <c r="AV217" s="49">
        <v>0</v>
      </c>
      <c r="AW217" s="81">
        <v>2254743000</v>
      </c>
      <c r="AX217" s="81">
        <v>48372340.57999992</v>
      </c>
      <c r="AY217" s="49">
        <v>0.9785464061403008</v>
      </c>
      <c r="AZ217" s="49">
        <v>0.8431159873968157</v>
      </c>
      <c r="BA217" s="81">
        <v>76901200</v>
      </c>
      <c r="BB217" s="81">
        <v>12064568.829999998</v>
      </c>
      <c r="BC217" s="49">
        <v>0.8431159873968157</v>
      </c>
      <c r="BD217" s="49">
        <v>0.929</v>
      </c>
      <c r="BE217" s="89">
        <v>0.9544695232324073</v>
      </c>
      <c r="BF217" s="49">
        <v>0.9887866908460144</v>
      </c>
      <c r="BG217" s="49"/>
      <c r="BH217" s="49"/>
      <c r="BI217" s="89"/>
      <c r="BJ217" s="49"/>
      <c r="BK217" s="49"/>
      <c r="BL217" s="49"/>
      <c r="BM217" s="49">
        <v>0.966200307854534</v>
      </c>
      <c r="BN217" s="49">
        <v>0.966200307854534</v>
      </c>
      <c r="BO217" s="49">
        <v>0.9835037331119032</v>
      </c>
      <c r="BP217" s="81">
        <v>2274309000</v>
      </c>
      <c r="BQ217" s="81">
        <v>12064568.829999998</v>
      </c>
      <c r="BR217" s="49">
        <v>0.994695281586627</v>
      </c>
      <c r="BS217" s="49">
        <v>0.966200307854534</v>
      </c>
      <c r="BT217" s="49">
        <v>0.966200307854534</v>
      </c>
      <c r="BU217" s="49">
        <v>0.966200307854534</v>
      </c>
      <c r="CB217" s="81">
        <v>12064568.829999998</v>
      </c>
      <c r="DG217" s="183" t="s">
        <v>0</v>
      </c>
      <c r="DH217" s="183" t="s">
        <v>0</v>
      </c>
      <c r="DI217" s="183" t="s">
        <v>0</v>
      </c>
      <c r="DJ217" s="183" t="s">
        <v>0</v>
      </c>
      <c r="DK217" s="183" t="s">
        <v>0</v>
      </c>
      <c r="DL217" s="183" t="s">
        <v>0</v>
      </c>
      <c r="DM217" s="193" t="s">
        <v>0</v>
      </c>
      <c r="DP217" s="206">
        <v>48372340.57999992</v>
      </c>
      <c r="FE217" s="49" t="s">
        <v>0</v>
      </c>
      <c r="FF217" s="49"/>
      <c r="FG217" s="49"/>
      <c r="FH217" s="49"/>
      <c r="FK217" s="49"/>
      <c r="FL217" s="49"/>
      <c r="FM217" s="49"/>
      <c r="GN217" s="124"/>
      <c r="GP217" s="124"/>
      <c r="GT217" s="124"/>
    </row>
    <row r="218" spans="1:202" ht="14.25" customHeight="1" hidden="1">
      <c r="A218" s="10" t="s">
        <v>50</v>
      </c>
      <c r="B218" s="110"/>
      <c r="C218" s="127"/>
      <c r="D218" s="14"/>
      <c r="E218" s="2" t="s">
        <v>0</v>
      </c>
      <c r="F218" s="46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 t="s">
        <v>0</v>
      </c>
      <c r="R218" s="2"/>
      <c r="S218" s="43"/>
      <c r="T218" s="49"/>
      <c r="U218" s="81"/>
      <c r="V218" s="83"/>
      <c r="W218" s="49"/>
      <c r="X218" s="49"/>
      <c r="Y218" s="49"/>
      <c r="Z218" s="49"/>
      <c r="AA218" s="81"/>
      <c r="AB218" s="83"/>
      <c r="AC218" s="49"/>
      <c r="AD218" s="49"/>
      <c r="AE218" s="49"/>
      <c r="AF218" s="49"/>
      <c r="AG218" s="49" t="s">
        <v>0</v>
      </c>
      <c r="AH218" s="49"/>
      <c r="AI218" s="81"/>
      <c r="AJ218" s="81"/>
      <c r="AK218" s="49" t="s">
        <v>0</v>
      </c>
      <c r="AL218" s="89" t="s">
        <v>0</v>
      </c>
      <c r="AM218" s="89" t="s">
        <v>0</v>
      </c>
      <c r="AN218" s="49"/>
      <c r="AO218" s="49"/>
      <c r="AP218" s="49" t="s">
        <v>0</v>
      </c>
      <c r="AQ218" s="49" t="s">
        <v>0</v>
      </c>
      <c r="AR218" s="49"/>
      <c r="AS218" s="81"/>
      <c r="AT218" s="81"/>
      <c r="AU218" s="49" t="e">
        <f t="shared" si="137"/>
        <v>#DIV/0!</v>
      </c>
      <c r="AV218" s="49"/>
      <c r="AW218" s="81"/>
      <c r="AX218" s="81">
        <v>0</v>
      </c>
      <c r="AY218" s="49" t="s">
        <v>0</v>
      </c>
      <c r="AZ218" s="49"/>
      <c r="BA218" s="81"/>
      <c r="BB218" s="81"/>
      <c r="BC218" s="49" t="s">
        <v>0</v>
      </c>
      <c r="BD218" s="49"/>
      <c r="BE218" s="89"/>
      <c r="BF218" s="49"/>
      <c r="BG218" s="49"/>
      <c r="BH218" s="49"/>
      <c r="BI218" s="89"/>
      <c r="BJ218" s="49"/>
      <c r="BK218" s="49"/>
      <c r="BL218" s="49"/>
      <c r="BM218" s="49" t="s">
        <v>0</v>
      </c>
      <c r="BN218" s="49" t="s">
        <v>0</v>
      </c>
      <c r="BO218" s="49" t="s">
        <v>0</v>
      </c>
      <c r="BP218" s="81"/>
      <c r="BQ218" s="81"/>
      <c r="BR218" s="49" t="s">
        <v>0</v>
      </c>
      <c r="BS218" s="49" t="s">
        <v>0</v>
      </c>
      <c r="BT218" s="49" t="s">
        <v>0</v>
      </c>
      <c r="BU218" s="49" t="s">
        <v>0</v>
      </c>
      <c r="CB218" s="81"/>
      <c r="DG218" s="183" t="s">
        <v>0</v>
      </c>
      <c r="DH218" s="183" t="s">
        <v>0</v>
      </c>
      <c r="DI218" s="183" t="s">
        <v>0</v>
      </c>
      <c r="DJ218" s="183" t="s">
        <v>0</v>
      </c>
      <c r="DK218" s="183" t="s">
        <v>0</v>
      </c>
      <c r="DL218" s="183" t="s">
        <v>0</v>
      </c>
      <c r="DM218" s="193" t="s">
        <v>0</v>
      </c>
      <c r="DP218" s="206">
        <v>0</v>
      </c>
      <c r="FE218" s="49">
        <v>0</v>
      </c>
      <c r="FF218" s="49"/>
      <c r="FG218" s="49"/>
      <c r="FH218" s="49"/>
      <c r="FK218" s="49"/>
      <c r="FL218" s="49"/>
      <c r="FM218" s="49"/>
      <c r="GN218" s="124"/>
      <c r="GP218" s="124"/>
      <c r="GT218" s="124"/>
    </row>
    <row r="219" spans="1:202" ht="14.25" customHeight="1" hidden="1">
      <c r="A219" s="69" t="s">
        <v>51</v>
      </c>
      <c r="B219" s="110"/>
      <c r="C219" s="127"/>
      <c r="D219" s="14"/>
      <c r="E219" s="2" t="s">
        <v>0</v>
      </c>
      <c r="F219" s="46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>
        <v>0.9902468341514026</v>
      </c>
      <c r="R219" s="2"/>
      <c r="S219" s="43"/>
      <c r="T219" s="49"/>
      <c r="U219" s="81"/>
      <c r="V219" s="83"/>
      <c r="W219" s="49"/>
      <c r="X219" s="49"/>
      <c r="Y219" s="49"/>
      <c r="Z219" s="49"/>
      <c r="AA219" s="81"/>
      <c r="AB219" s="83"/>
      <c r="AC219" s="49"/>
      <c r="AD219" s="49"/>
      <c r="AE219" s="49"/>
      <c r="AF219" s="49"/>
      <c r="AG219" s="49" t="s">
        <v>0</v>
      </c>
      <c r="AH219" s="49"/>
      <c r="AI219" s="81"/>
      <c r="AJ219" s="81"/>
      <c r="AK219" s="49">
        <v>0.9982731311819374</v>
      </c>
      <c r="AL219" s="89">
        <v>0.9952704038277742</v>
      </c>
      <c r="AM219" s="89"/>
      <c r="AN219" s="49"/>
      <c r="AO219" s="49"/>
      <c r="AP219" s="49" t="s">
        <v>0</v>
      </c>
      <c r="AQ219" s="49"/>
      <c r="AR219" s="49"/>
      <c r="AS219" s="81"/>
      <c r="AT219" s="81"/>
      <c r="AU219" s="49" t="e">
        <f t="shared" si="137"/>
        <v>#DIV/0!</v>
      </c>
      <c r="AV219" s="49"/>
      <c r="AW219" s="81"/>
      <c r="AX219" s="81">
        <v>0</v>
      </c>
      <c r="AY219" s="49" t="s">
        <v>0</v>
      </c>
      <c r="AZ219" s="49"/>
      <c r="BA219" s="81"/>
      <c r="BB219" s="81"/>
      <c r="BC219" s="49" t="s">
        <v>0</v>
      </c>
      <c r="BD219" s="49"/>
      <c r="BE219" s="89"/>
      <c r="BF219" s="49"/>
      <c r="BG219" s="49"/>
      <c r="BH219" s="49"/>
      <c r="BI219" s="89"/>
      <c r="BJ219" s="49"/>
      <c r="BK219" s="49"/>
      <c r="BL219" s="49"/>
      <c r="BM219" s="49">
        <v>0.9987025136233595</v>
      </c>
      <c r="BN219" s="49">
        <v>0.9987025136233595</v>
      </c>
      <c r="BO219" s="49"/>
      <c r="BP219" s="81"/>
      <c r="BQ219" s="81"/>
      <c r="BR219" s="49" t="s">
        <v>0</v>
      </c>
      <c r="BS219" s="49"/>
      <c r="BT219" s="49"/>
      <c r="BU219" s="49"/>
      <c r="CB219" s="81"/>
      <c r="DG219" s="183">
        <v>0</v>
      </c>
      <c r="DH219" s="183">
        <v>0</v>
      </c>
      <c r="DI219" s="183">
        <v>0</v>
      </c>
      <c r="DJ219" s="183">
        <v>0</v>
      </c>
      <c r="DK219" s="183">
        <v>0</v>
      </c>
      <c r="DL219" s="183">
        <v>0</v>
      </c>
      <c r="DM219" s="193">
        <v>0</v>
      </c>
      <c r="DP219" s="206">
        <v>0</v>
      </c>
      <c r="FE219" s="49" t="s">
        <v>0</v>
      </c>
      <c r="FF219" s="49"/>
      <c r="FG219" s="49"/>
      <c r="FH219" s="49"/>
      <c r="FK219" s="49"/>
      <c r="FL219" s="49"/>
      <c r="FM219" s="49"/>
      <c r="GN219" s="124"/>
      <c r="GP219" s="124"/>
      <c r="GT219" s="124"/>
    </row>
    <row r="220" spans="1:202" ht="14.25" customHeight="1" hidden="1" thickBot="1">
      <c r="A220" s="69" t="s">
        <v>52</v>
      </c>
      <c r="B220" s="111"/>
      <c r="C220" s="128"/>
      <c r="D220" s="15"/>
      <c r="E220" s="75" t="s">
        <v>0</v>
      </c>
      <c r="F220" s="47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75"/>
      <c r="S220" s="79"/>
      <c r="T220" s="53"/>
      <c r="U220" s="86"/>
      <c r="V220" s="120"/>
      <c r="W220" s="53"/>
      <c r="X220" s="53"/>
      <c r="Y220" s="53"/>
      <c r="Z220" s="53"/>
      <c r="AA220" s="86"/>
      <c r="AB220" s="120"/>
      <c r="AC220" s="53"/>
      <c r="AD220" s="53"/>
      <c r="AE220" s="53"/>
      <c r="AF220" s="53"/>
      <c r="AG220" s="53" t="s">
        <v>0</v>
      </c>
      <c r="AH220" s="53"/>
      <c r="AI220" s="86"/>
      <c r="AJ220" s="86"/>
      <c r="AK220" s="53"/>
      <c r="AL220" s="93"/>
      <c r="AM220" s="93"/>
      <c r="AN220" s="53"/>
      <c r="AO220" s="53"/>
      <c r="AP220" s="53" t="s">
        <v>0</v>
      </c>
      <c r="AQ220" s="53"/>
      <c r="AR220" s="53"/>
      <c r="AS220" s="86"/>
      <c r="AT220" s="86"/>
      <c r="AU220" s="53" t="e">
        <f t="shared" si="137"/>
        <v>#DIV/0!</v>
      </c>
      <c r="AV220" s="53"/>
      <c r="AW220" s="86"/>
      <c r="AX220" s="86">
        <v>0</v>
      </c>
      <c r="AY220" s="53" t="s">
        <v>0</v>
      </c>
      <c r="AZ220" s="53"/>
      <c r="BA220" s="86"/>
      <c r="BB220" s="86"/>
      <c r="BC220" s="53" t="s">
        <v>0</v>
      </c>
      <c r="BD220" s="53"/>
      <c r="BE220" s="93"/>
      <c r="BF220" s="53"/>
      <c r="BG220" s="53"/>
      <c r="BH220" s="53"/>
      <c r="BI220" s="93"/>
      <c r="BJ220" s="53"/>
      <c r="BK220" s="53"/>
      <c r="BL220" s="53"/>
      <c r="BM220" s="53"/>
      <c r="BN220" s="53"/>
      <c r="BO220" s="53"/>
      <c r="BP220" s="86"/>
      <c r="BQ220" s="86"/>
      <c r="BR220" s="53" t="s">
        <v>0</v>
      </c>
      <c r="BS220" s="53"/>
      <c r="BT220" s="53"/>
      <c r="BU220" s="53"/>
      <c r="CB220" s="86"/>
      <c r="DG220" s="183" t="s">
        <v>0</v>
      </c>
      <c r="DH220" s="183" t="s">
        <v>0</v>
      </c>
      <c r="DI220" s="183" t="s">
        <v>0</v>
      </c>
      <c r="DJ220" s="183" t="s">
        <v>0</v>
      </c>
      <c r="DK220" s="183" t="s">
        <v>0</v>
      </c>
      <c r="DL220" s="183" t="s">
        <v>0</v>
      </c>
      <c r="DM220" s="193" t="s">
        <v>0</v>
      </c>
      <c r="DP220" s="207">
        <v>0</v>
      </c>
      <c r="FE220" s="53" t="s">
        <v>0</v>
      </c>
      <c r="FF220" s="53"/>
      <c r="FG220" s="53"/>
      <c r="FH220" s="53"/>
      <c r="FK220" s="53"/>
      <c r="FL220" s="53"/>
      <c r="FM220" s="53"/>
      <c r="GN220" s="124"/>
      <c r="GP220" s="124"/>
      <c r="GT220" s="124"/>
    </row>
    <row r="221" spans="1:202" s="132" customFormat="1" ht="14.25" customHeight="1" hidden="1" thickBot="1">
      <c r="A221" s="70" t="s">
        <v>53</v>
      </c>
      <c r="B221" s="112"/>
      <c r="C221" s="129">
        <v>445628132.0819998</v>
      </c>
      <c r="D221" s="31">
        <v>0.9933089838947715</v>
      </c>
      <c r="E221" s="73">
        <v>0.9862189180793435</v>
      </c>
      <c r="F221" s="48">
        <v>0.9985343481093346</v>
      </c>
      <c r="G221" s="51">
        <v>0.99345438443136</v>
      </c>
      <c r="H221" s="51">
        <v>0.9969859082633464</v>
      </c>
      <c r="I221" s="51">
        <v>0.9962386972893956</v>
      </c>
      <c r="J221" s="51">
        <v>0.9959243652929087</v>
      </c>
      <c r="K221" s="51">
        <v>0.9968176502275853</v>
      </c>
      <c r="L221" s="51">
        <v>0.9958478412968446</v>
      </c>
      <c r="M221" s="51">
        <v>0.9958478412968446</v>
      </c>
      <c r="N221" s="51">
        <v>0.9955237875989176</v>
      </c>
      <c r="O221" s="51">
        <v>0.995874715362104</v>
      </c>
      <c r="P221" s="51">
        <v>0.995645931904573</v>
      </c>
      <c r="Q221" s="51">
        <v>0.9902468341514026</v>
      </c>
      <c r="R221" s="73">
        <v>0.992559966134205</v>
      </c>
      <c r="S221" s="77">
        <v>0.9985697402756458</v>
      </c>
      <c r="T221" s="51">
        <v>0.9490062488920794</v>
      </c>
      <c r="U221" s="84">
        <v>4674844318.032001</v>
      </c>
      <c r="V221" s="119">
        <v>213981844.074</v>
      </c>
      <c r="W221" s="51">
        <v>0.9542269582649799</v>
      </c>
      <c r="X221" s="51">
        <v>0.992619488734751</v>
      </c>
      <c r="Y221" s="51">
        <v>0.995468218064725</v>
      </c>
      <c r="Z221" s="51">
        <v>0.9402918869977868</v>
      </c>
      <c r="AA221" s="84">
        <v>3601530961.1280003</v>
      </c>
      <c r="AB221" s="119">
        <v>193712537.72399998</v>
      </c>
      <c r="AC221" s="51"/>
      <c r="AD221" s="51"/>
      <c r="AE221" s="51"/>
      <c r="AF221" s="51"/>
      <c r="AG221" s="51">
        <v>0.9462138352231938</v>
      </c>
      <c r="AH221" s="51">
        <v>0.9651162869026716</v>
      </c>
      <c r="AI221" s="84">
        <v>3433105611.5459995</v>
      </c>
      <c r="AJ221" s="84">
        <v>115658673.31</v>
      </c>
      <c r="AK221" s="51">
        <v>0.9982731311819374</v>
      </c>
      <c r="AL221" s="91">
        <v>0.9952704038277742</v>
      </c>
      <c r="AM221" s="91">
        <v>0.9948426107777321</v>
      </c>
      <c r="AN221" s="51">
        <v>0.9943940206753059</v>
      </c>
      <c r="AO221" s="51">
        <v>0.995574231199293</v>
      </c>
      <c r="AP221" s="51">
        <v>0.966310773277401</v>
      </c>
      <c r="AQ221" s="51">
        <v>0.9950408782190668</v>
      </c>
      <c r="AR221" s="51">
        <v>0.9887704410510707</v>
      </c>
      <c r="AS221" s="84">
        <v>5782941912.797999</v>
      </c>
      <c r="AT221" s="84">
        <v>62168274.43000002</v>
      </c>
      <c r="AU221" s="51">
        <f t="shared" si="137"/>
        <v>0.9892497148739436</v>
      </c>
      <c r="AV221" s="51">
        <v>0.9877804464098463</v>
      </c>
      <c r="AW221" s="84">
        <v>52094734024.729996</v>
      </c>
      <c r="AX221" s="84">
        <v>583967900.1579999</v>
      </c>
      <c r="AY221" s="51">
        <v>0.9887902700514647</v>
      </c>
      <c r="AZ221" s="51">
        <v>0.945141013199972</v>
      </c>
      <c r="BA221" s="84">
        <v>6153195288.394</v>
      </c>
      <c r="BB221" s="84">
        <v>296273903.234</v>
      </c>
      <c r="BC221" s="51">
        <v>0.9518503981512135</v>
      </c>
      <c r="BD221" s="51">
        <v>0.999</v>
      </c>
      <c r="BE221" s="91">
        <v>0.9991225696437288</v>
      </c>
      <c r="BF221" s="51">
        <v>0.999477950322186</v>
      </c>
      <c r="BG221" s="51">
        <v>0.998751746812476</v>
      </c>
      <c r="BH221" s="51">
        <v>0.9988198674194377</v>
      </c>
      <c r="BI221" s="91">
        <v>0.9959598912533567</v>
      </c>
      <c r="BJ221" s="51">
        <v>0.997</v>
      </c>
      <c r="BK221" s="51">
        <v>0.9988673964516537</v>
      </c>
      <c r="BL221" s="51">
        <v>0.9980448481413655</v>
      </c>
      <c r="BM221" s="51">
        <v>0.9987025136233595</v>
      </c>
      <c r="BN221" s="51">
        <v>0.9976653173900422</v>
      </c>
      <c r="BO221" s="51">
        <v>0.9950180093342447</v>
      </c>
      <c r="BP221" s="84">
        <v>66950906950.65199</v>
      </c>
      <c r="BQ221" s="84">
        <v>296273903.234</v>
      </c>
      <c r="BR221" s="51">
        <v>0.9955747589281744</v>
      </c>
      <c r="BS221" s="51">
        <v>0.9753585946854627</v>
      </c>
      <c r="BT221" s="51">
        <v>0.9754598320910026</v>
      </c>
      <c r="BU221" s="51">
        <v>0.9754598320910026</v>
      </c>
      <c r="BV221" s="4"/>
      <c r="BW221" s="4"/>
      <c r="BX221" s="4"/>
      <c r="BY221" s="96"/>
      <c r="BZ221" s="4"/>
      <c r="CA221" s="4"/>
      <c r="CB221" s="84">
        <v>296273903.234</v>
      </c>
      <c r="CC221" s="4"/>
      <c r="CD221" s="4"/>
      <c r="CE221" s="96"/>
      <c r="CF221" s="96"/>
      <c r="CG221" s="96"/>
      <c r="CH221" s="96"/>
      <c r="CI221" s="96"/>
      <c r="CJ221" s="4"/>
      <c r="CK221" s="4"/>
      <c r="CL221" s="4"/>
      <c r="CM221" s="4"/>
      <c r="CN221" s="4"/>
      <c r="CO221" s="4"/>
      <c r="CP221" s="4"/>
      <c r="CQ221" s="4"/>
      <c r="CR221" s="96"/>
      <c r="CS221" s="4"/>
      <c r="CT221" s="96"/>
      <c r="CU221" s="179"/>
      <c r="CV221" s="172"/>
      <c r="DA221" s="18"/>
      <c r="DB221" s="18"/>
      <c r="DE221" s="4"/>
      <c r="DG221" s="132" t="s">
        <v>0</v>
      </c>
      <c r="DH221" s="132" t="s">
        <v>0</v>
      </c>
      <c r="DI221" s="132" t="s">
        <v>0</v>
      </c>
      <c r="DJ221" s="132" t="s">
        <v>0</v>
      </c>
      <c r="DK221" s="132" t="s">
        <v>0</v>
      </c>
      <c r="DL221" s="132" t="s">
        <v>0</v>
      </c>
      <c r="DM221" s="194" t="s">
        <v>0</v>
      </c>
      <c r="DN221" s="172"/>
      <c r="DO221" s="202"/>
      <c r="DP221" s="208">
        <v>583967900.1579999</v>
      </c>
      <c r="DQ221" s="239"/>
      <c r="DR221" s="239"/>
      <c r="DU221" s="239"/>
      <c r="DV221" s="231"/>
      <c r="EC221" s="239"/>
      <c r="EF221" s="239"/>
      <c r="EJ221" s="239"/>
      <c r="EO221" s="239"/>
      <c r="ES221" s="239"/>
      <c r="EW221" s="239"/>
      <c r="EZ221" s="239"/>
      <c r="FC221" s="239"/>
      <c r="FE221" s="51">
        <v>0.9718487880181308</v>
      </c>
      <c r="FF221" s="51"/>
      <c r="FG221" s="51"/>
      <c r="FH221" s="51"/>
      <c r="FK221" s="51"/>
      <c r="FL221" s="51"/>
      <c r="FM221" s="51"/>
      <c r="FY221" s="11"/>
      <c r="FZ221" s="11"/>
      <c r="GC221" s="11"/>
      <c r="GD221" s="11"/>
      <c r="GF221" s="11"/>
      <c r="GN221" s="262"/>
      <c r="GP221" s="262"/>
      <c r="GR221" s="268"/>
      <c r="GS221" s="268"/>
      <c r="GT221" s="262"/>
    </row>
    <row r="222" spans="1:202" ht="14.25" customHeight="1" hidden="1" thickBot="1">
      <c r="A222" s="20" t="s">
        <v>54</v>
      </c>
      <c r="B222" s="37"/>
      <c r="C222" s="130"/>
      <c r="AU222" s="102" t="e">
        <f t="shared" si="137"/>
        <v>#DIV/0!</v>
      </c>
      <c r="DG222" s="183">
        <v>0.9752856773706272</v>
      </c>
      <c r="DH222" s="183">
        <v>0.9752856773706272</v>
      </c>
      <c r="DI222" s="183">
        <v>0.9752856773706272</v>
      </c>
      <c r="DJ222" s="183">
        <v>0.9752856773706272</v>
      </c>
      <c r="DK222" s="183">
        <v>0.9752856773706272</v>
      </c>
      <c r="DL222" s="183">
        <v>0.9752856773706272</v>
      </c>
      <c r="DM222" s="193">
        <v>0.9752856773706272</v>
      </c>
      <c r="GN222" s="124"/>
      <c r="GP222" s="124"/>
      <c r="GT222" s="124"/>
    </row>
    <row r="223" spans="1:202" s="132" customFormat="1" ht="14.25" customHeight="1" hidden="1" thickBot="1">
      <c r="A223" s="32" t="s">
        <v>2</v>
      </c>
      <c r="B223" s="38"/>
      <c r="C223" s="131"/>
      <c r="D223" s="35"/>
      <c r="E223" s="35"/>
      <c r="F223" s="18"/>
      <c r="G223" s="35"/>
      <c r="H223" s="35"/>
      <c r="I223" s="35"/>
      <c r="J223" s="59"/>
      <c r="K223" s="59"/>
      <c r="L223" s="59"/>
      <c r="M223" s="35"/>
      <c r="N223" s="59"/>
      <c r="O223" s="59"/>
      <c r="P223" s="72"/>
      <c r="Q223" s="59"/>
      <c r="R223" s="59"/>
      <c r="S223" s="59"/>
      <c r="T223" s="103"/>
      <c r="U223" s="87"/>
      <c r="V223" s="121"/>
      <c r="W223" s="59"/>
      <c r="X223" s="59"/>
      <c r="Y223" s="59"/>
      <c r="Z223" s="59"/>
      <c r="AA223" s="87"/>
      <c r="AB223" s="123"/>
      <c r="AC223" s="59"/>
      <c r="AD223" s="59"/>
      <c r="AE223" s="59"/>
      <c r="AF223" s="59"/>
      <c r="AG223" s="59"/>
      <c r="AH223" s="59"/>
      <c r="AI223" s="87"/>
      <c r="AJ223" s="87"/>
      <c r="AK223" s="59"/>
      <c r="AL223" s="94"/>
      <c r="AM223" s="94"/>
      <c r="AN223" s="4"/>
      <c r="AO223" s="96"/>
      <c r="AP223" s="96"/>
      <c r="AQ223" s="18"/>
      <c r="AR223" s="18"/>
      <c r="AS223" s="104"/>
      <c r="AT223" s="87"/>
      <c r="AU223" s="103" t="e">
        <f t="shared" si="137"/>
        <v>#DIV/0!</v>
      </c>
      <c r="AV223" s="87"/>
      <c r="AW223" s="87"/>
      <c r="AX223" s="87"/>
      <c r="AY223" s="103"/>
      <c r="AZ223" s="4"/>
      <c r="BA223" s="107"/>
      <c r="BB223" s="87"/>
      <c r="BC223" s="103"/>
      <c r="BD223" s="4"/>
      <c r="BE223" s="96"/>
      <c r="BF223" s="4"/>
      <c r="BG223" s="4"/>
      <c r="BH223" s="4"/>
      <c r="BI223" s="98"/>
      <c r="BJ223" s="4"/>
      <c r="BK223" s="18"/>
      <c r="BL223" s="4"/>
      <c r="BM223" s="4"/>
      <c r="BN223" s="96"/>
      <c r="BO223" s="18"/>
      <c r="BP223" s="104"/>
      <c r="BQ223" s="104"/>
      <c r="BR223" s="113"/>
      <c r="BS223" s="4"/>
      <c r="BT223" s="4"/>
      <c r="BU223" s="4"/>
      <c r="BV223" s="4"/>
      <c r="BW223" s="4"/>
      <c r="BX223" s="4"/>
      <c r="BY223" s="96"/>
      <c r="BZ223" s="4"/>
      <c r="CA223" s="4"/>
      <c r="CB223" s="104"/>
      <c r="CC223" s="4"/>
      <c r="CD223" s="4"/>
      <c r="CE223" s="96"/>
      <c r="CF223" s="96"/>
      <c r="CG223" s="96"/>
      <c r="CH223" s="96"/>
      <c r="CI223" s="96"/>
      <c r="CJ223" s="4"/>
      <c r="CK223" s="4"/>
      <c r="CL223" s="4"/>
      <c r="CM223" s="4"/>
      <c r="CN223" s="4"/>
      <c r="CO223" s="4"/>
      <c r="CP223" s="4"/>
      <c r="CQ223" s="4"/>
      <c r="CR223" s="96"/>
      <c r="CS223" s="4"/>
      <c r="CT223" s="96"/>
      <c r="CU223" s="179"/>
      <c r="CV223" s="172"/>
      <c r="DA223" s="18"/>
      <c r="DB223" s="18"/>
      <c r="DE223" s="4"/>
      <c r="DM223" s="194"/>
      <c r="DN223" s="172"/>
      <c r="DO223" s="202"/>
      <c r="DP223" s="209"/>
      <c r="DQ223" s="239"/>
      <c r="DR223" s="239"/>
      <c r="DU223" s="239"/>
      <c r="DV223" s="231"/>
      <c r="EC223" s="239"/>
      <c r="EF223" s="239"/>
      <c r="EJ223" s="239"/>
      <c r="EO223" s="239"/>
      <c r="ES223" s="239"/>
      <c r="EW223" s="239"/>
      <c r="EZ223" s="239"/>
      <c r="FC223" s="239"/>
      <c r="FE223" s="113"/>
      <c r="FF223" s="113"/>
      <c r="FG223" s="113"/>
      <c r="FH223" s="113"/>
      <c r="FK223" s="113"/>
      <c r="FL223" s="113"/>
      <c r="FM223" s="113"/>
      <c r="FY223" s="11"/>
      <c r="FZ223" s="11"/>
      <c r="GC223" s="11"/>
      <c r="GD223" s="11"/>
      <c r="GF223" s="11"/>
      <c r="GN223" s="262"/>
      <c r="GP223" s="262"/>
      <c r="GR223" s="268"/>
      <c r="GS223" s="268"/>
      <c r="GT223" s="262"/>
    </row>
    <row r="224" spans="47:202" ht="14.25" customHeight="1" hidden="1">
      <c r="AU224" s="102" t="e">
        <f t="shared" si="137"/>
        <v>#DIV/0!</v>
      </c>
      <c r="GN224" s="124"/>
      <c r="GP224" s="124"/>
      <c r="GT224" s="124"/>
    </row>
    <row r="225" spans="196:202" ht="14.25" customHeight="1" hidden="1">
      <c r="GN225" s="124"/>
      <c r="GP225" s="124"/>
      <c r="GT225" s="124"/>
    </row>
    <row r="226" spans="1:202" ht="14.25" customHeight="1">
      <c r="A226" s="61" t="s">
        <v>61</v>
      </c>
      <c r="GN226" s="124"/>
      <c r="GP226" s="124"/>
      <c r="GT226" s="124"/>
    </row>
    <row r="227" spans="1:244" ht="14.25" customHeight="1">
      <c r="A227" t="s">
        <v>109</v>
      </c>
      <c r="BQ227" s="168"/>
      <c r="DE227" s="191"/>
      <c r="FU227" s="245"/>
      <c r="GA227" s="245"/>
      <c r="GB227" s="245"/>
      <c r="GM227" s="245"/>
      <c r="GN227" s="245"/>
      <c r="GP227" s="124"/>
      <c r="GQ227" s="245"/>
      <c r="GT227" s="245"/>
      <c r="HK227" s="245"/>
      <c r="HL227" s="245"/>
      <c r="HZ227" s="245"/>
      <c r="IA227" s="245"/>
      <c r="IB227" s="245"/>
      <c r="IF227" s="245"/>
      <c r="IJ227" s="245"/>
    </row>
    <row r="228" spans="1:244" ht="14.25" customHeight="1">
      <c r="A228" t="s">
        <v>111</v>
      </c>
      <c r="AU228" s="80"/>
      <c r="AX228" s="122"/>
      <c r="AY228" s="211"/>
      <c r="AZ228" s="212"/>
      <c r="BA228" s="213"/>
      <c r="BB228" s="122"/>
      <c r="BC228" s="211"/>
      <c r="BD228" s="212"/>
      <c r="BE228" s="214"/>
      <c r="BF228" s="212"/>
      <c r="BG228" s="212"/>
      <c r="BH228" s="212"/>
      <c r="BI228" s="215"/>
      <c r="BJ228" s="212"/>
      <c r="BK228" s="7"/>
      <c r="BL228" s="212"/>
      <c r="BM228" s="212"/>
      <c r="BN228" s="214"/>
      <c r="BO228" s="7"/>
      <c r="BP228" s="124"/>
      <c r="BQ228" s="124"/>
      <c r="BR228" s="9"/>
      <c r="BS228" s="212"/>
      <c r="BT228" s="212"/>
      <c r="BU228" s="212"/>
      <c r="BV228" s="212"/>
      <c r="BW228" s="212"/>
      <c r="BX228" s="212"/>
      <c r="BY228" s="214"/>
      <c r="BZ228" s="212"/>
      <c r="CA228" s="212"/>
      <c r="CB228" s="124"/>
      <c r="CC228" s="212"/>
      <c r="CD228" s="212"/>
      <c r="CE228" s="214"/>
      <c r="CF228" s="214"/>
      <c r="CG228" s="214"/>
      <c r="CH228" s="214"/>
      <c r="CI228" s="214"/>
      <c r="CJ228" s="212"/>
      <c r="CK228" s="212"/>
      <c r="CL228" s="212"/>
      <c r="CM228" s="212"/>
      <c r="CN228" s="212"/>
      <c r="CO228" s="212"/>
      <c r="CP228" s="212"/>
      <c r="CQ228" s="212"/>
      <c r="CR228" s="214"/>
      <c r="CS228" s="212"/>
      <c r="CT228" s="214"/>
      <c r="CU228" s="216"/>
      <c r="CV228" s="217"/>
      <c r="DA228" s="183"/>
      <c r="DB228" s="183"/>
      <c r="DC228" s="192"/>
      <c r="DD228" s="192"/>
      <c r="DE228" s="212"/>
      <c r="DN228" s="217"/>
      <c r="DO228" s="218"/>
      <c r="DP228" s="219"/>
      <c r="FE228" s="9"/>
      <c r="FF228" s="9"/>
      <c r="FG228" s="9"/>
      <c r="FH228" s="9"/>
      <c r="FK228" s="9"/>
      <c r="FL228" s="9"/>
      <c r="FM228" s="9"/>
      <c r="FU228" s="245"/>
      <c r="GA228" s="245"/>
      <c r="GB228" s="245"/>
      <c r="GM228" s="245"/>
      <c r="GN228" s="245"/>
      <c r="GP228" s="245"/>
      <c r="GQ228" s="245"/>
      <c r="GT228" s="245"/>
      <c r="HK228" s="245"/>
      <c r="HL228" s="245"/>
      <c r="HZ228" s="245"/>
      <c r="IA228" s="245"/>
      <c r="IB228" s="245"/>
      <c r="IF228" s="245"/>
      <c r="IJ228" s="245"/>
    </row>
    <row r="229" spans="2:244" ht="14.25" customHeight="1">
      <c r="B229" s="245"/>
      <c r="C229" s="245"/>
      <c r="D229" s="323"/>
      <c r="E229" s="323"/>
      <c r="F229" s="259"/>
      <c r="G229" s="323"/>
      <c r="H229" s="323"/>
      <c r="I229" s="323"/>
      <c r="J229" s="324"/>
      <c r="K229" s="324"/>
      <c r="L229" s="324"/>
      <c r="M229" s="323"/>
      <c r="N229" s="324"/>
      <c r="O229" s="324"/>
      <c r="P229" s="325"/>
      <c r="Q229" s="324"/>
      <c r="R229" s="324"/>
      <c r="S229" s="324"/>
      <c r="T229" s="324"/>
      <c r="U229" s="324"/>
      <c r="V229" s="326"/>
      <c r="W229" s="324"/>
      <c r="X229" s="324"/>
      <c r="Y229" s="324"/>
      <c r="Z229" s="324"/>
      <c r="AA229" s="324"/>
      <c r="AB229" s="326"/>
      <c r="AC229" s="324"/>
      <c r="AD229" s="324"/>
      <c r="AE229" s="324"/>
      <c r="AF229" s="324"/>
      <c r="AG229" s="324"/>
      <c r="AH229" s="324"/>
      <c r="AI229" s="324"/>
      <c r="AJ229" s="324"/>
      <c r="AK229" s="324"/>
      <c r="AL229" s="327"/>
      <c r="AM229" s="327"/>
      <c r="AN229" s="328"/>
      <c r="AO229" s="329"/>
      <c r="AP229" s="329"/>
      <c r="AQ229" s="259"/>
      <c r="AR229" s="259"/>
      <c r="AS229" s="259"/>
      <c r="AT229" s="324"/>
      <c r="AU229" s="324"/>
      <c r="AV229" s="324"/>
      <c r="AW229" s="324"/>
      <c r="AX229" s="245"/>
      <c r="AY229" s="326"/>
      <c r="AZ229" s="330"/>
      <c r="BA229" s="330"/>
      <c r="BB229" s="326"/>
      <c r="BC229" s="326"/>
      <c r="BD229" s="330"/>
      <c r="BE229" s="331"/>
      <c r="BF229" s="330"/>
      <c r="BG229" s="330"/>
      <c r="BH229" s="330"/>
      <c r="BI229" s="332"/>
      <c r="BJ229" s="330"/>
      <c r="BK229" s="245"/>
      <c r="BL229" s="330"/>
      <c r="BM229" s="330"/>
      <c r="BN229" s="331"/>
      <c r="BO229" s="245"/>
      <c r="BP229" s="245"/>
      <c r="BQ229" s="245"/>
      <c r="BR229" s="245"/>
      <c r="BS229" s="330"/>
      <c r="BT229" s="330"/>
      <c r="BU229" s="330"/>
      <c r="BV229" s="330"/>
      <c r="BW229" s="330"/>
      <c r="BX229" s="330"/>
      <c r="BY229" s="331"/>
      <c r="BZ229" s="330"/>
      <c r="CA229" s="330"/>
      <c r="CB229" s="245"/>
      <c r="CC229" s="330"/>
      <c r="CD229" s="330"/>
      <c r="CE229" s="331"/>
      <c r="CF229" s="331"/>
      <c r="CG229" s="232"/>
      <c r="CH229" s="331"/>
      <c r="CI229" s="331"/>
      <c r="CJ229" s="330"/>
      <c r="CK229" s="330"/>
      <c r="CL229" s="330"/>
      <c r="CM229" s="330"/>
      <c r="CN229" s="330"/>
      <c r="CO229" s="330"/>
      <c r="CP229" s="330"/>
      <c r="CQ229" s="330"/>
      <c r="CR229" s="331"/>
      <c r="CS229" s="330"/>
      <c r="CT229" s="331"/>
      <c r="CU229" s="331"/>
      <c r="CV229" s="333"/>
      <c r="CW229" s="232"/>
      <c r="CX229" s="232"/>
      <c r="CY229" s="232"/>
      <c r="CZ229" s="232"/>
      <c r="DA229" s="232"/>
      <c r="DB229" s="232"/>
      <c r="DC229" s="232"/>
      <c r="DD229" s="232"/>
      <c r="DE229" s="330"/>
      <c r="DF229" s="232"/>
      <c r="DG229" s="232"/>
      <c r="DH229" s="232"/>
      <c r="DI229" s="232"/>
      <c r="DJ229" s="232"/>
      <c r="DK229" s="232"/>
      <c r="DL229" s="232"/>
      <c r="DM229" s="334"/>
      <c r="DN229" s="333"/>
      <c r="DO229" s="333"/>
      <c r="DP229" s="232"/>
      <c r="DQ229" s="335"/>
      <c r="DR229" s="335"/>
      <c r="DS229" s="232"/>
      <c r="DT229" s="232"/>
      <c r="DU229" s="335"/>
      <c r="DW229" s="232"/>
      <c r="DX229" s="336"/>
      <c r="DY229" s="232"/>
      <c r="DZ229" s="232"/>
      <c r="EA229" s="232"/>
      <c r="EB229" s="232"/>
      <c r="EC229" s="335"/>
      <c r="ED229" s="232"/>
      <c r="EE229" s="232"/>
      <c r="EF229" s="335"/>
      <c r="EG229" s="232"/>
      <c r="EH229" s="232"/>
      <c r="EI229" s="232"/>
      <c r="EJ229" s="335"/>
      <c r="EK229" s="232"/>
      <c r="EL229" s="232"/>
      <c r="EM229" s="232"/>
      <c r="EN229" s="232"/>
      <c r="EO229" s="335"/>
      <c r="EP229" s="232"/>
      <c r="EQ229" s="232"/>
      <c r="ER229" s="232"/>
      <c r="ES229" s="335"/>
      <c r="ET229" s="232"/>
      <c r="EU229" s="232"/>
      <c r="EV229" s="232"/>
      <c r="EW229" s="335"/>
      <c r="EX229" s="232"/>
      <c r="EY229" s="232"/>
      <c r="EZ229" s="335"/>
      <c r="FA229" s="232"/>
      <c r="FB229" s="232"/>
      <c r="FC229" s="335"/>
      <c r="FD229" s="232"/>
      <c r="FE229" s="245"/>
      <c r="FF229" s="245"/>
      <c r="FG229" s="245"/>
      <c r="FH229" s="245"/>
      <c r="FI229" s="232"/>
      <c r="FJ229" s="232"/>
      <c r="FK229" s="245"/>
      <c r="FL229" s="245"/>
      <c r="FM229" s="245"/>
      <c r="FN229" s="245"/>
      <c r="FO229" s="232"/>
      <c r="FP229" s="245"/>
      <c r="FQ229" s="245"/>
      <c r="FR229" s="232"/>
      <c r="FS229" s="245"/>
      <c r="FT229" s="245"/>
      <c r="FU229" s="232"/>
      <c r="FV229" s="245"/>
      <c r="FW229" s="245"/>
      <c r="FX229" s="245"/>
      <c r="FY229" s="330"/>
      <c r="FZ229" s="330"/>
      <c r="GA229" s="232"/>
      <c r="GB229" s="232"/>
      <c r="GC229" s="330"/>
      <c r="GD229" s="330"/>
      <c r="GE229" s="245"/>
      <c r="GF229" s="330"/>
      <c r="GG229" s="245"/>
      <c r="GH229" s="245"/>
      <c r="GI229" s="245"/>
      <c r="GJ229" s="245"/>
      <c r="GK229" s="245"/>
      <c r="GL229" s="245"/>
      <c r="GM229" s="245"/>
      <c r="GN229" s="245"/>
      <c r="GO229" s="245"/>
      <c r="GP229" s="245"/>
      <c r="GQ229" s="245"/>
      <c r="GR229" s="337"/>
      <c r="GS229" s="337"/>
      <c r="GT229" s="245"/>
      <c r="GU229" s="245"/>
      <c r="GV229" s="245"/>
      <c r="GW229" s="245"/>
      <c r="GX229" s="245"/>
      <c r="GY229" s="245"/>
      <c r="GZ229" s="245"/>
      <c r="HA229" s="245"/>
      <c r="HB229" s="245"/>
      <c r="HC229" s="245"/>
      <c r="HD229" s="245"/>
      <c r="HE229" s="245"/>
      <c r="HF229" s="245"/>
      <c r="HG229" s="245"/>
      <c r="HH229" s="245"/>
      <c r="HI229" s="245"/>
      <c r="HJ229" s="245"/>
      <c r="HK229" s="245"/>
      <c r="HL229" s="245"/>
      <c r="HZ229" s="245"/>
      <c r="IA229" s="245"/>
      <c r="IB229" s="245"/>
      <c r="IF229" s="245"/>
      <c r="IJ229" s="245"/>
    </row>
    <row r="230" spans="2:244" ht="14.25" customHeight="1">
      <c r="B230" s="259"/>
      <c r="C230" s="259"/>
      <c r="D230" s="259"/>
      <c r="E230" s="259"/>
      <c r="F230" s="259"/>
      <c r="G230" s="259"/>
      <c r="H230" s="259"/>
      <c r="I230" s="259"/>
      <c r="J230" s="259"/>
      <c r="K230" s="259"/>
      <c r="L230" s="259"/>
      <c r="M230" s="259"/>
      <c r="N230" s="259"/>
      <c r="O230" s="259"/>
      <c r="P230" s="259"/>
      <c r="Q230" s="259"/>
      <c r="R230" s="259"/>
      <c r="S230" s="259"/>
      <c r="T230" s="259"/>
      <c r="U230" s="259"/>
      <c r="V230" s="259"/>
      <c r="W230" s="259"/>
      <c r="X230" s="259"/>
      <c r="Y230" s="259"/>
      <c r="Z230" s="259"/>
      <c r="AA230" s="259"/>
      <c r="AB230" s="259"/>
      <c r="AC230" s="259"/>
      <c r="AD230" s="259"/>
      <c r="AE230" s="259"/>
      <c r="AF230" s="259"/>
      <c r="AG230" s="259"/>
      <c r="AH230" s="259"/>
      <c r="AI230" s="259"/>
      <c r="AJ230" s="259"/>
      <c r="AK230" s="259"/>
      <c r="AL230" s="259"/>
      <c r="AM230" s="259"/>
      <c r="AN230" s="259"/>
      <c r="AO230" s="259"/>
      <c r="AP230" s="259"/>
      <c r="AQ230" s="259"/>
      <c r="AR230" s="259"/>
      <c r="AS230" s="259"/>
      <c r="AT230" s="259"/>
      <c r="AU230" s="259"/>
      <c r="AV230" s="259"/>
      <c r="AW230" s="259"/>
      <c r="AX230" s="259"/>
      <c r="AY230" s="259"/>
      <c r="AZ230" s="259"/>
      <c r="BA230" s="259"/>
      <c r="BB230" s="259"/>
      <c r="BC230" s="259"/>
      <c r="BD230" s="259"/>
      <c r="BE230" s="259"/>
      <c r="BF230" s="259"/>
      <c r="BG230" s="259"/>
      <c r="BH230" s="259"/>
      <c r="BI230" s="259"/>
      <c r="BJ230" s="259"/>
      <c r="BK230" s="259"/>
      <c r="BL230" s="259"/>
      <c r="BM230" s="259"/>
      <c r="BN230" s="259"/>
      <c r="BO230" s="259"/>
      <c r="BP230" s="259"/>
      <c r="BQ230" s="259"/>
      <c r="BR230" s="259"/>
      <c r="BS230" s="259"/>
      <c r="BT230" s="259"/>
      <c r="BU230" s="259"/>
      <c r="BV230" s="259"/>
      <c r="BW230" s="259"/>
      <c r="BX230" s="259"/>
      <c r="BY230" s="259"/>
      <c r="BZ230" s="259"/>
      <c r="CA230" s="259"/>
      <c r="CB230" s="259"/>
      <c r="CC230" s="259"/>
      <c r="CD230" s="259"/>
      <c r="CE230" s="259"/>
      <c r="CF230" s="259"/>
      <c r="CG230" s="259"/>
      <c r="CH230" s="259"/>
      <c r="CI230" s="259"/>
      <c r="CJ230" s="259"/>
      <c r="CK230" s="259"/>
      <c r="CL230" s="259"/>
      <c r="CM230" s="259"/>
      <c r="CN230" s="259"/>
      <c r="CO230" s="259"/>
      <c r="CP230" s="259"/>
      <c r="CQ230" s="259"/>
      <c r="CR230" s="259"/>
      <c r="CS230" s="259"/>
      <c r="CT230" s="259"/>
      <c r="CU230" s="259"/>
      <c r="CV230" s="259"/>
      <c r="CW230" s="259"/>
      <c r="CX230" s="259"/>
      <c r="CY230" s="259"/>
      <c r="CZ230" s="259"/>
      <c r="DA230" s="259"/>
      <c r="DB230" s="259"/>
      <c r="DC230" s="259"/>
      <c r="DD230" s="259"/>
      <c r="DE230" s="259"/>
      <c r="DF230" s="259"/>
      <c r="DG230" s="259"/>
      <c r="DH230" s="259"/>
      <c r="DI230" s="259"/>
      <c r="DJ230" s="259"/>
      <c r="DK230" s="259"/>
      <c r="DL230" s="259"/>
      <c r="DM230" s="259"/>
      <c r="DN230" s="259"/>
      <c r="DO230" s="259"/>
      <c r="DP230" s="259"/>
      <c r="DQ230" s="259"/>
      <c r="DR230" s="259"/>
      <c r="DS230" s="259"/>
      <c r="DT230" s="259"/>
      <c r="DU230" s="259"/>
      <c r="DV230" s="259"/>
      <c r="DW230" s="259"/>
      <c r="DX230" s="259"/>
      <c r="DY230" s="259"/>
      <c r="DZ230" s="259"/>
      <c r="EA230" s="259"/>
      <c r="EB230" s="259"/>
      <c r="EC230" s="259"/>
      <c r="ED230" s="259"/>
      <c r="EE230" s="259"/>
      <c r="EF230" s="259"/>
      <c r="EG230" s="259"/>
      <c r="EH230" s="259"/>
      <c r="EI230" s="259"/>
      <c r="EJ230" s="259"/>
      <c r="EK230" s="259"/>
      <c r="EL230" s="259"/>
      <c r="EM230" s="259"/>
      <c r="EN230" s="259"/>
      <c r="EO230" s="259"/>
      <c r="EP230" s="259"/>
      <c r="EQ230" s="259"/>
      <c r="ER230" s="259"/>
      <c r="ES230" s="259"/>
      <c r="ET230" s="259"/>
      <c r="EU230" s="259"/>
      <c r="EV230" s="259"/>
      <c r="EW230" s="259"/>
      <c r="EX230" s="259"/>
      <c r="EY230" s="259"/>
      <c r="EZ230" s="259"/>
      <c r="FA230" s="259"/>
      <c r="FB230" s="259"/>
      <c r="FC230" s="340"/>
      <c r="FD230" s="259"/>
      <c r="FE230" s="259"/>
      <c r="FF230" s="259"/>
      <c r="FG230" s="259"/>
      <c r="FH230" s="259"/>
      <c r="FI230" s="259"/>
      <c r="FJ230" s="259"/>
      <c r="FK230" s="259"/>
      <c r="FL230" s="259"/>
      <c r="FM230" s="259"/>
      <c r="FN230" s="259"/>
      <c r="FO230" s="259"/>
      <c r="FP230" s="259"/>
      <c r="FQ230" s="259"/>
      <c r="FR230" s="259"/>
      <c r="FS230" s="259"/>
      <c r="FT230" s="259"/>
      <c r="FU230" s="259"/>
      <c r="FV230" s="259"/>
      <c r="FW230" s="259"/>
      <c r="FX230" s="259"/>
      <c r="FY230" s="259"/>
      <c r="FZ230" s="259"/>
      <c r="GA230" s="259"/>
      <c r="GB230" s="259"/>
      <c r="GC230" s="259"/>
      <c r="GD230" s="259"/>
      <c r="GE230" s="259"/>
      <c r="GF230" s="259"/>
      <c r="GG230" s="259"/>
      <c r="GH230" s="259"/>
      <c r="GI230" s="259"/>
      <c r="GJ230" s="259"/>
      <c r="GK230" s="259"/>
      <c r="GL230" s="259"/>
      <c r="GM230" s="259"/>
      <c r="GN230" s="259"/>
      <c r="GO230" s="259"/>
      <c r="GP230" s="259"/>
      <c r="GQ230" s="259"/>
      <c r="GR230" s="259"/>
      <c r="GS230" s="259"/>
      <c r="GT230" s="259"/>
      <c r="GU230" s="259"/>
      <c r="GV230" s="259"/>
      <c r="GW230" s="259"/>
      <c r="GX230" s="259"/>
      <c r="GY230" s="259"/>
      <c r="GZ230" s="259"/>
      <c r="HA230" s="259"/>
      <c r="HB230" s="259"/>
      <c r="HC230" s="245"/>
      <c r="HD230" s="245"/>
      <c r="HE230" s="245"/>
      <c r="HF230" s="245"/>
      <c r="HG230" s="245"/>
      <c r="HH230" s="245"/>
      <c r="HI230" s="245"/>
      <c r="HJ230" s="245"/>
      <c r="HK230" s="259"/>
      <c r="HL230" s="259"/>
      <c r="HZ230" s="259"/>
      <c r="IA230" s="259"/>
      <c r="IB230" s="259"/>
      <c r="IF230" s="259"/>
      <c r="IJ230" s="259"/>
    </row>
    <row r="231" spans="2:244" ht="14.25" customHeight="1">
      <c r="B231" s="259"/>
      <c r="C231" s="259"/>
      <c r="D231" s="259"/>
      <c r="E231" s="259"/>
      <c r="F231" s="259"/>
      <c r="G231" s="259"/>
      <c r="H231" s="259"/>
      <c r="I231" s="259"/>
      <c r="J231" s="259"/>
      <c r="K231" s="259"/>
      <c r="L231" s="259"/>
      <c r="M231" s="259"/>
      <c r="N231" s="259"/>
      <c r="O231" s="259"/>
      <c r="P231" s="259"/>
      <c r="Q231" s="259"/>
      <c r="R231" s="259"/>
      <c r="S231" s="259"/>
      <c r="T231" s="259"/>
      <c r="U231" s="259"/>
      <c r="V231" s="259"/>
      <c r="W231" s="259"/>
      <c r="X231" s="259"/>
      <c r="Y231" s="259"/>
      <c r="Z231" s="259"/>
      <c r="AA231" s="259"/>
      <c r="AB231" s="259"/>
      <c r="AC231" s="259"/>
      <c r="AD231" s="259"/>
      <c r="AE231" s="259"/>
      <c r="AF231" s="259"/>
      <c r="AG231" s="259"/>
      <c r="AH231" s="259"/>
      <c r="AI231" s="259"/>
      <c r="AJ231" s="259"/>
      <c r="AK231" s="259"/>
      <c r="AL231" s="259"/>
      <c r="AM231" s="259"/>
      <c r="AN231" s="259"/>
      <c r="AO231" s="259"/>
      <c r="AP231" s="259"/>
      <c r="AQ231" s="259"/>
      <c r="AR231" s="259"/>
      <c r="AS231" s="259"/>
      <c r="AT231" s="259"/>
      <c r="AU231" s="259"/>
      <c r="AV231" s="259"/>
      <c r="AW231" s="259"/>
      <c r="AX231" s="259"/>
      <c r="AY231" s="259"/>
      <c r="AZ231" s="259"/>
      <c r="BA231" s="259"/>
      <c r="BB231" s="259"/>
      <c r="BC231" s="259"/>
      <c r="BD231" s="259"/>
      <c r="BE231" s="259"/>
      <c r="BF231" s="259"/>
      <c r="BG231" s="259"/>
      <c r="BH231" s="259"/>
      <c r="BI231" s="259"/>
      <c r="BJ231" s="259"/>
      <c r="BK231" s="259"/>
      <c r="BL231" s="259"/>
      <c r="BM231" s="259"/>
      <c r="BN231" s="259"/>
      <c r="BO231" s="259"/>
      <c r="BP231" s="259"/>
      <c r="BQ231" s="259"/>
      <c r="BR231" s="259"/>
      <c r="BS231" s="259"/>
      <c r="BT231" s="259"/>
      <c r="BU231" s="259"/>
      <c r="BV231" s="259"/>
      <c r="BW231" s="259"/>
      <c r="BX231" s="259"/>
      <c r="BY231" s="259"/>
      <c r="BZ231" s="259"/>
      <c r="CA231" s="259"/>
      <c r="CB231" s="259"/>
      <c r="CC231" s="259"/>
      <c r="CD231" s="259"/>
      <c r="CE231" s="259"/>
      <c r="CF231" s="259"/>
      <c r="CG231" s="259"/>
      <c r="CH231" s="259"/>
      <c r="CI231" s="259"/>
      <c r="CJ231" s="259"/>
      <c r="CK231" s="259"/>
      <c r="CL231" s="259"/>
      <c r="CM231" s="259"/>
      <c r="CN231" s="259"/>
      <c r="CO231" s="259"/>
      <c r="CP231" s="259"/>
      <c r="CQ231" s="259"/>
      <c r="CR231" s="259"/>
      <c r="CS231" s="259"/>
      <c r="CT231" s="259"/>
      <c r="CU231" s="259"/>
      <c r="CV231" s="259"/>
      <c r="CW231" s="259"/>
      <c r="CX231" s="259"/>
      <c r="CY231" s="259"/>
      <c r="CZ231" s="259"/>
      <c r="DA231" s="259"/>
      <c r="DB231" s="259"/>
      <c r="DC231" s="259"/>
      <c r="DD231" s="259"/>
      <c r="DE231" s="259"/>
      <c r="DF231" s="259"/>
      <c r="DG231" s="259"/>
      <c r="DH231" s="259"/>
      <c r="DI231" s="259"/>
      <c r="DJ231" s="259"/>
      <c r="DK231" s="259"/>
      <c r="DL231" s="259"/>
      <c r="DM231" s="259"/>
      <c r="DN231" s="259"/>
      <c r="DO231" s="259"/>
      <c r="DP231" s="259"/>
      <c r="DQ231" s="259"/>
      <c r="DR231" s="259"/>
      <c r="DS231" s="259"/>
      <c r="DT231" s="259"/>
      <c r="DU231" s="259"/>
      <c r="DV231" s="259"/>
      <c r="DW231" s="259"/>
      <c r="DX231" s="259"/>
      <c r="DY231" s="259"/>
      <c r="DZ231" s="259"/>
      <c r="EA231" s="259"/>
      <c r="EB231" s="259"/>
      <c r="EC231" s="259"/>
      <c r="ED231" s="259"/>
      <c r="EE231" s="259"/>
      <c r="EF231" s="259"/>
      <c r="EG231" s="259"/>
      <c r="EH231" s="259"/>
      <c r="EI231" s="259"/>
      <c r="EJ231" s="259"/>
      <c r="EK231" s="259"/>
      <c r="EL231" s="259"/>
      <c r="EM231" s="259"/>
      <c r="EN231" s="259"/>
      <c r="EO231" s="259"/>
      <c r="EP231" s="259"/>
      <c r="EQ231" s="259"/>
      <c r="ER231" s="259"/>
      <c r="ES231" s="259"/>
      <c r="ET231" s="259"/>
      <c r="EU231" s="259"/>
      <c r="EV231" s="259"/>
      <c r="EW231" s="259"/>
      <c r="EX231" s="259"/>
      <c r="EY231" s="259"/>
      <c r="EZ231" s="259"/>
      <c r="FA231" s="259"/>
      <c r="FB231" s="259"/>
      <c r="FC231" s="259"/>
      <c r="FD231" s="259"/>
      <c r="FE231" s="259"/>
      <c r="FF231" s="259"/>
      <c r="FG231" s="259"/>
      <c r="FH231" s="259"/>
      <c r="FI231" s="259"/>
      <c r="FJ231" s="259"/>
      <c r="FK231" s="259"/>
      <c r="FL231" s="259"/>
      <c r="FM231" s="259"/>
      <c r="FN231" s="259"/>
      <c r="FO231" s="259"/>
      <c r="FP231" s="259"/>
      <c r="FQ231" s="259"/>
      <c r="FR231" s="259"/>
      <c r="FS231" s="259"/>
      <c r="FT231" s="259"/>
      <c r="FU231" s="259"/>
      <c r="FV231" s="259"/>
      <c r="FW231" s="259"/>
      <c r="FX231" s="259"/>
      <c r="FY231" s="259"/>
      <c r="FZ231" s="259"/>
      <c r="GA231" s="259"/>
      <c r="GB231" s="259"/>
      <c r="GC231" s="259"/>
      <c r="GD231" s="259"/>
      <c r="GE231" s="259"/>
      <c r="GF231" s="259"/>
      <c r="GG231" s="259"/>
      <c r="GH231" s="259"/>
      <c r="GI231" s="259"/>
      <c r="GJ231" s="259"/>
      <c r="GK231" s="259"/>
      <c r="GL231" s="259"/>
      <c r="GM231" s="259"/>
      <c r="GN231" s="259"/>
      <c r="GO231" s="259"/>
      <c r="GP231" s="259"/>
      <c r="GQ231" s="259"/>
      <c r="GR231" s="259"/>
      <c r="GS231" s="259"/>
      <c r="GT231" s="259"/>
      <c r="GU231" s="259"/>
      <c r="GV231" s="259"/>
      <c r="GW231" s="259"/>
      <c r="GX231" s="259"/>
      <c r="GY231" s="259"/>
      <c r="GZ231" s="259"/>
      <c r="HA231" s="259"/>
      <c r="HB231" s="259"/>
      <c r="HL231" s="259"/>
      <c r="HZ231" s="259"/>
      <c r="IA231" s="259"/>
      <c r="IB231" s="259"/>
      <c r="IF231" s="259"/>
      <c r="IJ231" s="259"/>
    </row>
    <row r="232" spans="2:244" ht="14.25" customHeight="1">
      <c r="B232" s="259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259"/>
      <c r="ET232" s="36"/>
      <c r="EX232" s="36"/>
      <c r="FA232" s="36"/>
      <c r="FD232" s="36"/>
      <c r="FE232" s="9"/>
      <c r="FF232" s="9"/>
      <c r="FG232" s="9"/>
      <c r="FH232" s="36"/>
      <c r="FI232" s="36"/>
      <c r="FK232" s="9"/>
      <c r="FL232" s="9"/>
      <c r="FM232" s="9"/>
      <c r="FO232" s="36"/>
      <c r="FR232" s="259"/>
      <c r="FU232" s="36"/>
      <c r="GA232" s="36"/>
      <c r="GB232" s="36"/>
      <c r="GE232" s="36"/>
      <c r="GN232" s="36"/>
      <c r="GQ232" s="259"/>
      <c r="GR232" s="259"/>
      <c r="GT232" s="259"/>
      <c r="GY232" s="36"/>
      <c r="GZ232" s="245"/>
      <c r="HB232" s="36"/>
      <c r="HL232" s="259"/>
      <c r="HZ232" s="36"/>
      <c r="IA232" s="36"/>
      <c r="IB232" s="36"/>
      <c r="IF232" s="259"/>
      <c r="IJ232" s="259"/>
    </row>
    <row r="233" spans="50:202" ht="14.25" customHeight="1">
      <c r="AX233" s="122"/>
      <c r="AY233" s="211"/>
      <c r="AZ233" s="212"/>
      <c r="BA233" s="213"/>
      <c r="BB233" s="122"/>
      <c r="BC233" s="211"/>
      <c r="BD233" s="212"/>
      <c r="BE233" s="214"/>
      <c r="BF233" s="212"/>
      <c r="BG233" s="212"/>
      <c r="BH233" s="212"/>
      <c r="BI233" s="215"/>
      <c r="BJ233" s="212"/>
      <c r="BK233" s="7"/>
      <c r="BL233" s="212"/>
      <c r="BM233" s="212"/>
      <c r="BN233" s="214"/>
      <c r="BO233" s="7"/>
      <c r="BP233" s="124"/>
      <c r="BQ233" s="124"/>
      <c r="BR233" s="9"/>
      <c r="BS233" s="212"/>
      <c r="BT233" s="212"/>
      <c r="BU233" s="212"/>
      <c r="BV233" s="212"/>
      <c r="BW233" s="212"/>
      <c r="BX233" s="212"/>
      <c r="BY233" s="214"/>
      <c r="BZ233" s="212"/>
      <c r="CA233" s="212"/>
      <c r="CB233" s="124"/>
      <c r="CC233" s="212"/>
      <c r="CD233" s="212"/>
      <c r="CE233" s="214"/>
      <c r="CF233" s="214"/>
      <c r="CG233" s="214"/>
      <c r="CH233" s="214"/>
      <c r="CI233" s="214"/>
      <c r="CJ233" s="212"/>
      <c r="CK233" s="212"/>
      <c r="CL233" s="212"/>
      <c r="CM233" s="212"/>
      <c r="CN233" s="212"/>
      <c r="CO233" s="212"/>
      <c r="CP233" s="212"/>
      <c r="CQ233" s="212"/>
      <c r="CR233" s="214"/>
      <c r="CS233" s="212"/>
      <c r="CT233" s="214"/>
      <c r="CU233" s="216"/>
      <c r="CV233" s="217"/>
      <c r="DA233" s="183"/>
      <c r="DB233" s="183"/>
      <c r="DE233" s="212"/>
      <c r="DN233" s="217"/>
      <c r="DO233" s="218"/>
      <c r="DP233" s="219"/>
      <c r="ET233" s="232"/>
      <c r="FE233" s="9"/>
      <c r="FF233" s="9"/>
      <c r="FG233" s="9"/>
      <c r="FH233" s="9"/>
      <c r="FI233" s="232"/>
      <c r="FK233" s="9"/>
      <c r="FL233" s="9"/>
      <c r="FM233" s="9"/>
      <c r="FO233" s="183"/>
      <c r="FR233" s="183"/>
      <c r="GN233" s="245"/>
      <c r="GQ233" s="245"/>
      <c r="GT233" s="245"/>
    </row>
    <row r="234" spans="150:208" ht="14.25" customHeight="1">
      <c r="ET234" s="252"/>
      <c r="EX234" s="252"/>
      <c r="FA234" s="252"/>
      <c r="FD234" s="252"/>
      <c r="FI234" s="252"/>
      <c r="FO234" s="252"/>
      <c r="FR234" s="252"/>
      <c r="GA234" s="245"/>
      <c r="GQ234" s="245"/>
      <c r="GY234" s="245"/>
      <c r="GZ234" s="245"/>
    </row>
    <row r="235" spans="171:199" ht="14.25" customHeight="1">
      <c r="FO235" s="245"/>
      <c r="FR235" s="245"/>
      <c r="GA235" s="245"/>
      <c r="GQ235" s="245"/>
    </row>
    <row r="236" spans="199:208" ht="14.25" customHeight="1">
      <c r="GQ236" s="245"/>
      <c r="GY236" s="245"/>
      <c r="GZ236" s="245"/>
    </row>
    <row r="237" spans="2:208" ht="14.25" customHeight="1">
      <c r="B237" s="168"/>
      <c r="DP237" s="244" t="s">
        <v>256</v>
      </c>
      <c r="EP237" s="183" t="s">
        <v>41</v>
      </c>
      <c r="FD237" s="252"/>
      <c r="FR237" s="124"/>
      <c r="GY237" s="245"/>
      <c r="GZ237" s="245"/>
    </row>
    <row r="238" ht="14.25" customHeight="1"/>
    <row r="239" ht="14.25" customHeight="1"/>
    <row r="240" ht="14.25" customHeight="1"/>
    <row r="241" spans="163:208" ht="14.25" customHeight="1">
      <c r="FG241" s="254" t="s">
        <v>259</v>
      </c>
      <c r="GY241" s="245"/>
      <c r="GZ241" s="245"/>
    </row>
    <row r="242" spans="207:208" ht="14.25" customHeight="1">
      <c r="GY242" s="245"/>
      <c r="GZ242" s="245"/>
    </row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spans="4:85" ht="14.25" customHeight="1">
      <c r="D251" s="301"/>
      <c r="E251" s="301"/>
      <c r="F251" s="7"/>
      <c r="G251" s="301"/>
      <c r="H251" s="301"/>
      <c r="I251" s="301"/>
      <c r="J251" s="116"/>
      <c r="K251" s="116"/>
      <c r="L251" s="116"/>
      <c r="M251" s="301"/>
      <c r="N251" s="116"/>
      <c r="O251" s="116"/>
      <c r="P251" s="302"/>
      <c r="Q251" s="116"/>
      <c r="R251" s="116"/>
      <c r="S251" s="116"/>
      <c r="T251" s="211"/>
      <c r="U251" s="122"/>
      <c r="W251" s="116"/>
      <c r="X251" s="116"/>
      <c r="Y251" s="116"/>
      <c r="Z251" s="116"/>
      <c r="AA251" s="122"/>
      <c r="AC251" s="116"/>
      <c r="AD251" s="116"/>
      <c r="AE251" s="116"/>
      <c r="AF251" s="116"/>
      <c r="AG251" s="116"/>
      <c r="AH251" s="116"/>
      <c r="AI251" s="122"/>
      <c r="AJ251" s="122"/>
      <c r="AK251" s="116"/>
      <c r="AL251" s="303"/>
      <c r="AM251" s="303"/>
      <c r="AN251" s="212"/>
      <c r="AO251" s="214"/>
      <c r="AP251" s="214"/>
      <c r="AQ251" s="7"/>
      <c r="AR251" s="7"/>
      <c r="AS251" s="124"/>
      <c r="AT251" s="122"/>
      <c r="AU251" s="211"/>
      <c r="AV251" s="122"/>
      <c r="AW251" s="122"/>
      <c r="AX251" s="122"/>
      <c r="AY251" s="211"/>
      <c r="AZ251" s="212"/>
      <c r="BA251" s="213"/>
      <c r="BB251" s="122"/>
      <c r="BC251" s="211"/>
      <c r="BD251" s="212"/>
      <c r="BE251" s="214"/>
      <c r="BF251" s="212"/>
      <c r="BG251" s="212"/>
      <c r="BH251" s="212"/>
      <c r="BI251" s="215"/>
      <c r="BJ251" s="212"/>
      <c r="BK251" s="7"/>
      <c r="BL251" s="212"/>
      <c r="BM251" s="212"/>
      <c r="BN251" s="214"/>
      <c r="BO251" s="7"/>
      <c r="BP251" s="124"/>
      <c r="BQ251" s="124"/>
      <c r="BR251" s="9"/>
      <c r="BS251" s="212"/>
      <c r="BT251" s="212"/>
      <c r="BU251" s="212"/>
      <c r="BV251" s="212"/>
      <c r="BW251" s="212"/>
      <c r="BX251" s="212"/>
      <c r="BY251" s="214"/>
      <c r="BZ251" s="212"/>
      <c r="CA251" s="212"/>
      <c r="CB251" s="124"/>
      <c r="CC251" s="212"/>
      <c r="CD251" s="212"/>
      <c r="CE251" s="214"/>
      <c r="CF251" s="214"/>
      <c r="CG251" s="214"/>
    </row>
    <row r="252" spans="3:85" ht="14.25" customHeight="1">
      <c r="C252" s="297"/>
      <c r="D252" s="305"/>
      <c r="E252" s="305"/>
      <c r="F252" s="265"/>
      <c r="G252" s="305"/>
      <c r="H252" s="305"/>
      <c r="I252" s="305"/>
      <c r="J252" s="295"/>
      <c r="K252" s="295"/>
      <c r="L252" s="295"/>
      <c r="M252" s="305"/>
      <c r="N252" s="295"/>
      <c r="O252" s="295"/>
      <c r="P252" s="306"/>
      <c r="Q252" s="295"/>
      <c r="R252" s="295"/>
      <c r="S252" s="295"/>
      <c r="T252" s="307"/>
      <c r="U252" s="296"/>
      <c r="V252" s="295"/>
      <c r="W252" s="295"/>
      <c r="X252" s="295"/>
      <c r="Y252" s="295"/>
      <c r="Z252" s="295"/>
      <c r="AA252" s="296"/>
      <c r="AB252" s="296"/>
      <c r="AC252" s="295"/>
      <c r="AD252" s="295"/>
      <c r="AE252" s="295"/>
      <c r="AF252" s="295"/>
      <c r="AG252" s="295"/>
      <c r="AH252" s="295"/>
      <c r="AI252" s="296"/>
      <c r="AJ252" s="296"/>
      <c r="AK252" s="295"/>
      <c r="AL252" s="308"/>
      <c r="AM252" s="308"/>
      <c r="AN252" s="309"/>
      <c r="AO252" s="310"/>
      <c r="AP252" s="310"/>
      <c r="AQ252" s="265"/>
      <c r="AR252" s="265"/>
      <c r="AS252" s="297"/>
      <c r="AT252" s="296"/>
      <c r="AU252" s="307"/>
      <c r="AV252" s="296"/>
      <c r="AW252" s="296"/>
      <c r="AX252" s="296"/>
      <c r="AY252" s="307"/>
      <c r="AZ252" s="309"/>
      <c r="BA252" s="311"/>
      <c r="BB252" s="296"/>
      <c r="BC252" s="307"/>
      <c r="BD252" s="309"/>
      <c r="BE252" s="310"/>
      <c r="BF252" s="309"/>
      <c r="BG252" s="309"/>
      <c r="BH252" s="309"/>
      <c r="BI252" s="312"/>
      <c r="BJ252" s="309"/>
      <c r="BK252" s="265"/>
      <c r="BL252" s="309"/>
      <c r="BM252" s="309"/>
      <c r="BN252" s="310"/>
      <c r="BO252" s="265"/>
      <c r="BP252" s="297"/>
      <c r="BQ252" s="297"/>
      <c r="BR252" s="304"/>
      <c r="BS252" s="309"/>
      <c r="BT252" s="309"/>
      <c r="BU252" s="309"/>
      <c r="BV252" s="309"/>
      <c r="BW252" s="309"/>
      <c r="BX252" s="309"/>
      <c r="BY252" s="310"/>
      <c r="BZ252" s="309"/>
      <c r="CA252" s="309"/>
      <c r="CB252" s="297"/>
      <c r="CC252" s="309"/>
      <c r="CD252" s="309"/>
      <c r="CE252" s="310"/>
      <c r="CF252" s="310"/>
      <c r="CG252" s="309"/>
    </row>
    <row r="253" spans="3:85" ht="14.25" customHeight="1">
      <c r="C253" s="300"/>
      <c r="D253" s="315"/>
      <c r="E253" s="315"/>
      <c r="F253" s="314"/>
      <c r="G253" s="315"/>
      <c r="H253" s="315"/>
      <c r="I253" s="315"/>
      <c r="J253" s="298"/>
      <c r="K253" s="298"/>
      <c r="L253" s="298"/>
      <c r="M253" s="315"/>
      <c r="N253" s="298"/>
      <c r="O253" s="298"/>
      <c r="P253" s="316"/>
      <c r="Q253" s="298"/>
      <c r="R253" s="298"/>
      <c r="S253" s="298"/>
      <c r="T253" s="317"/>
      <c r="U253" s="299"/>
      <c r="V253" s="298"/>
      <c r="W253" s="298"/>
      <c r="X253" s="298"/>
      <c r="Y253" s="298"/>
      <c r="Z253" s="298"/>
      <c r="AA253" s="299"/>
      <c r="AB253" s="299"/>
      <c r="AC253" s="298"/>
      <c r="AD253" s="298"/>
      <c r="AE253" s="298"/>
      <c r="AF253" s="298"/>
      <c r="AG253" s="298"/>
      <c r="AH253" s="298"/>
      <c r="AI253" s="299"/>
      <c r="AJ253" s="299"/>
      <c r="AK253" s="298"/>
      <c r="AL253" s="318"/>
      <c r="AM253" s="318"/>
      <c r="AN253" s="319"/>
      <c r="AO253" s="320"/>
      <c r="AP253" s="320"/>
      <c r="AQ253" s="314"/>
      <c r="AR253" s="314"/>
      <c r="AS253" s="300"/>
      <c r="AT253" s="299"/>
      <c r="AU253" s="317"/>
      <c r="AV253" s="299"/>
      <c r="AW253" s="299"/>
      <c r="AX253" s="299"/>
      <c r="AY253" s="317"/>
      <c r="AZ253" s="319"/>
      <c r="BA253" s="321"/>
      <c r="BB253" s="299"/>
      <c r="BC253" s="317"/>
      <c r="BD253" s="319"/>
      <c r="BE253" s="320"/>
      <c r="BF253" s="319"/>
      <c r="BG253" s="319"/>
      <c r="BH253" s="319"/>
      <c r="BI253" s="322"/>
      <c r="BJ253" s="319"/>
      <c r="BK253" s="314"/>
      <c r="BL253" s="319"/>
      <c r="BM253" s="319"/>
      <c r="BN253" s="320"/>
      <c r="BO253" s="314"/>
      <c r="BP253" s="300"/>
      <c r="BQ253" s="300"/>
      <c r="BR253" s="313"/>
      <c r="BS253" s="319"/>
      <c r="BT253" s="319"/>
      <c r="BU253" s="319"/>
      <c r="BV253" s="319"/>
      <c r="BW253" s="319"/>
      <c r="BX253" s="319"/>
      <c r="BY253" s="320"/>
      <c r="BZ253" s="319"/>
      <c r="CA253" s="319"/>
      <c r="CB253" s="300"/>
      <c r="CC253" s="319"/>
      <c r="CD253" s="319"/>
      <c r="CE253" s="320"/>
      <c r="CF253" s="320"/>
      <c r="CG253" s="319"/>
    </row>
    <row r="254" spans="3:85" ht="14.25" customHeight="1">
      <c r="C254" s="300"/>
      <c r="D254" s="315"/>
      <c r="E254" s="315"/>
      <c r="F254" s="314"/>
      <c r="G254" s="315"/>
      <c r="H254" s="315"/>
      <c r="I254" s="315"/>
      <c r="J254" s="298"/>
      <c r="K254" s="298"/>
      <c r="L254" s="298"/>
      <c r="M254" s="315"/>
      <c r="N254" s="298"/>
      <c r="O254" s="298"/>
      <c r="P254" s="316"/>
      <c r="Q254" s="298"/>
      <c r="R254" s="298"/>
      <c r="S254" s="298"/>
      <c r="T254" s="317"/>
      <c r="U254" s="299"/>
      <c r="V254" s="298"/>
      <c r="W254" s="298"/>
      <c r="X254" s="298"/>
      <c r="Y254" s="298"/>
      <c r="Z254" s="298"/>
      <c r="AA254" s="299"/>
      <c r="AB254" s="299"/>
      <c r="AC254" s="298"/>
      <c r="AD254" s="298"/>
      <c r="AE254" s="298"/>
      <c r="AF254" s="298"/>
      <c r="AG254" s="298"/>
      <c r="AH254" s="298"/>
      <c r="AI254" s="299"/>
      <c r="AJ254" s="299"/>
      <c r="AK254" s="298"/>
      <c r="AL254" s="318"/>
      <c r="AM254" s="318"/>
      <c r="AN254" s="319"/>
      <c r="AO254" s="320"/>
      <c r="AP254" s="320"/>
      <c r="AQ254" s="314"/>
      <c r="AR254" s="314"/>
      <c r="AS254" s="300"/>
      <c r="AT254" s="299"/>
      <c r="AU254" s="317"/>
      <c r="AV254" s="299"/>
      <c r="AW254" s="299"/>
      <c r="AX254" s="299"/>
      <c r="AY254" s="317"/>
      <c r="AZ254" s="319"/>
      <c r="BA254" s="321"/>
      <c r="BB254" s="299"/>
      <c r="BC254" s="317"/>
      <c r="BD254" s="319"/>
      <c r="BE254" s="320"/>
      <c r="BF254" s="319"/>
      <c r="BG254" s="319"/>
      <c r="BH254" s="319"/>
      <c r="BI254" s="322"/>
      <c r="BJ254" s="319"/>
      <c r="BK254" s="314"/>
      <c r="BL254" s="319"/>
      <c r="BM254" s="319"/>
      <c r="BN254" s="320"/>
      <c r="BO254" s="314"/>
      <c r="BP254" s="300"/>
      <c r="BQ254" s="300"/>
      <c r="BR254" s="313"/>
      <c r="BS254" s="319"/>
      <c r="BT254" s="319"/>
      <c r="BU254" s="319"/>
      <c r="BV254" s="319"/>
      <c r="BW254" s="319"/>
      <c r="BX254" s="319"/>
      <c r="BY254" s="320"/>
      <c r="BZ254" s="319"/>
      <c r="CA254" s="319"/>
      <c r="CB254" s="300"/>
      <c r="CC254" s="319"/>
      <c r="CD254" s="319"/>
      <c r="CE254" s="320"/>
      <c r="CF254" s="320"/>
      <c r="CG254" s="319"/>
    </row>
    <row r="255" spans="3:85" ht="14.25" customHeight="1">
      <c r="C255" s="300"/>
      <c r="D255" s="315"/>
      <c r="E255" s="315"/>
      <c r="F255" s="314"/>
      <c r="G255" s="315"/>
      <c r="H255" s="315"/>
      <c r="I255" s="315"/>
      <c r="J255" s="298"/>
      <c r="K255" s="298"/>
      <c r="L255" s="298"/>
      <c r="M255" s="315"/>
      <c r="N255" s="298"/>
      <c r="O255" s="298"/>
      <c r="P255" s="316"/>
      <c r="Q255" s="298"/>
      <c r="R255" s="298"/>
      <c r="S255" s="298"/>
      <c r="T255" s="317"/>
      <c r="U255" s="299"/>
      <c r="V255" s="298"/>
      <c r="W255" s="298"/>
      <c r="X255" s="298"/>
      <c r="Y255" s="298"/>
      <c r="Z255" s="298"/>
      <c r="AA255" s="299"/>
      <c r="AB255" s="299"/>
      <c r="AC255" s="298"/>
      <c r="AD255" s="298"/>
      <c r="AE255" s="298"/>
      <c r="AF255" s="298"/>
      <c r="AG255" s="298"/>
      <c r="AH255" s="298"/>
      <c r="AI255" s="299"/>
      <c r="AJ255" s="299"/>
      <c r="AK255" s="298"/>
      <c r="AL255" s="318"/>
      <c r="AM255" s="318"/>
      <c r="AN255" s="319"/>
      <c r="AO255" s="320"/>
      <c r="AP255" s="320"/>
      <c r="AQ255" s="314"/>
      <c r="AR255" s="314"/>
      <c r="AS255" s="300"/>
      <c r="AT255" s="299"/>
      <c r="AU255" s="317"/>
      <c r="AV255" s="299"/>
      <c r="AW255" s="299"/>
      <c r="AX255" s="299"/>
      <c r="AY255" s="317"/>
      <c r="AZ255" s="319"/>
      <c r="BA255" s="321"/>
      <c r="BB255" s="299"/>
      <c r="BC255" s="317"/>
      <c r="BD255" s="319"/>
      <c r="BE255" s="320"/>
      <c r="BF255" s="319"/>
      <c r="BG255" s="319"/>
      <c r="BH255" s="319"/>
      <c r="BI255" s="322"/>
      <c r="BJ255" s="319"/>
      <c r="BK255" s="314"/>
      <c r="BL255" s="319"/>
      <c r="BM255" s="319"/>
      <c r="BN255" s="320"/>
      <c r="BO255" s="314"/>
      <c r="BP255" s="300"/>
      <c r="BQ255" s="300"/>
      <c r="BR255" s="313"/>
      <c r="BS255" s="319"/>
      <c r="BT255" s="319"/>
      <c r="BU255" s="319"/>
      <c r="BV255" s="319"/>
      <c r="BW255" s="319"/>
      <c r="BX255" s="319"/>
      <c r="BY255" s="320"/>
      <c r="BZ255" s="319"/>
      <c r="CA255" s="319"/>
      <c r="CB255" s="300"/>
      <c r="CC255" s="319"/>
      <c r="CD255" s="319"/>
      <c r="CE255" s="320"/>
      <c r="CF255" s="320"/>
      <c r="CG255" s="319"/>
    </row>
    <row r="256" spans="3:85" ht="14.25" customHeight="1">
      <c r="C256" s="300"/>
      <c r="D256" s="315"/>
      <c r="E256" s="315"/>
      <c r="F256" s="314"/>
      <c r="G256" s="315"/>
      <c r="H256" s="315"/>
      <c r="I256" s="315"/>
      <c r="J256" s="298"/>
      <c r="K256" s="298"/>
      <c r="L256" s="298"/>
      <c r="M256" s="315"/>
      <c r="N256" s="298"/>
      <c r="O256" s="298"/>
      <c r="P256" s="316"/>
      <c r="Q256" s="298"/>
      <c r="R256" s="298"/>
      <c r="S256" s="298"/>
      <c r="T256" s="317"/>
      <c r="U256" s="299"/>
      <c r="V256" s="298"/>
      <c r="W256" s="298"/>
      <c r="X256" s="298"/>
      <c r="Y256" s="298"/>
      <c r="Z256" s="298"/>
      <c r="AA256" s="299"/>
      <c r="AB256" s="299"/>
      <c r="AC256" s="298"/>
      <c r="AD256" s="298"/>
      <c r="AE256" s="298"/>
      <c r="AF256" s="298"/>
      <c r="AG256" s="298"/>
      <c r="AH256" s="298"/>
      <c r="AI256" s="299"/>
      <c r="AJ256" s="299"/>
      <c r="AK256" s="298"/>
      <c r="AL256" s="318"/>
      <c r="AM256" s="318"/>
      <c r="AN256" s="319"/>
      <c r="AO256" s="320"/>
      <c r="AP256" s="320"/>
      <c r="AQ256" s="314"/>
      <c r="AR256" s="314"/>
      <c r="AS256" s="300"/>
      <c r="AT256" s="299"/>
      <c r="AU256" s="317"/>
      <c r="AV256" s="299"/>
      <c r="AW256" s="299"/>
      <c r="AX256" s="299"/>
      <c r="AY256" s="317"/>
      <c r="AZ256" s="319"/>
      <c r="BA256" s="321"/>
      <c r="BB256" s="299"/>
      <c r="BC256" s="317"/>
      <c r="BD256" s="319"/>
      <c r="BE256" s="320"/>
      <c r="BF256" s="319"/>
      <c r="BG256" s="319"/>
      <c r="BH256" s="319"/>
      <c r="BI256" s="322"/>
      <c r="BJ256" s="319"/>
      <c r="BK256" s="314"/>
      <c r="BL256" s="319"/>
      <c r="BM256" s="319"/>
      <c r="BN256" s="320"/>
      <c r="BO256" s="314"/>
      <c r="BP256" s="300"/>
      <c r="BQ256" s="300"/>
      <c r="BR256" s="313"/>
      <c r="BS256" s="319"/>
      <c r="BT256" s="319"/>
      <c r="BU256" s="319"/>
      <c r="BV256" s="319"/>
      <c r="BW256" s="319"/>
      <c r="BX256" s="319"/>
      <c r="BY256" s="320"/>
      <c r="BZ256" s="319"/>
      <c r="CA256" s="319"/>
      <c r="CB256" s="300"/>
      <c r="CC256" s="319"/>
      <c r="CD256" s="319"/>
      <c r="CE256" s="320"/>
      <c r="CF256" s="320"/>
      <c r="CG256" s="319"/>
    </row>
    <row r="257" spans="3:85" ht="14.25" customHeight="1">
      <c r="C257" s="300"/>
      <c r="D257" s="315"/>
      <c r="E257" s="315"/>
      <c r="F257" s="314"/>
      <c r="G257" s="315"/>
      <c r="H257" s="315"/>
      <c r="I257" s="315"/>
      <c r="J257" s="298"/>
      <c r="K257" s="298"/>
      <c r="L257" s="298"/>
      <c r="M257" s="315"/>
      <c r="N257" s="298"/>
      <c r="O257" s="298"/>
      <c r="P257" s="316"/>
      <c r="Q257" s="298"/>
      <c r="R257" s="298"/>
      <c r="S257" s="298"/>
      <c r="T257" s="317"/>
      <c r="U257" s="299"/>
      <c r="V257" s="298"/>
      <c r="W257" s="298"/>
      <c r="X257" s="298"/>
      <c r="Y257" s="298"/>
      <c r="Z257" s="298"/>
      <c r="AA257" s="299"/>
      <c r="AB257" s="299"/>
      <c r="AC257" s="298"/>
      <c r="AD257" s="298"/>
      <c r="AE257" s="298"/>
      <c r="AF257" s="298"/>
      <c r="AG257" s="298"/>
      <c r="AH257" s="298"/>
      <c r="AI257" s="299"/>
      <c r="AJ257" s="299"/>
      <c r="AK257" s="298"/>
      <c r="AL257" s="318"/>
      <c r="AM257" s="318"/>
      <c r="AN257" s="319"/>
      <c r="AO257" s="320"/>
      <c r="AP257" s="320"/>
      <c r="AQ257" s="314"/>
      <c r="AR257" s="314"/>
      <c r="AS257" s="300"/>
      <c r="AT257" s="299"/>
      <c r="AU257" s="317"/>
      <c r="AV257" s="299"/>
      <c r="AW257" s="299"/>
      <c r="AX257" s="299"/>
      <c r="AY257" s="317"/>
      <c r="AZ257" s="319"/>
      <c r="BA257" s="321"/>
      <c r="BB257" s="299"/>
      <c r="BC257" s="317"/>
      <c r="BD257" s="319"/>
      <c r="BE257" s="320"/>
      <c r="BF257" s="319"/>
      <c r="BG257" s="319"/>
      <c r="BH257" s="319"/>
      <c r="BI257" s="322"/>
      <c r="BJ257" s="319"/>
      <c r="BK257" s="314"/>
      <c r="BL257" s="319"/>
      <c r="BM257" s="319"/>
      <c r="BN257" s="320"/>
      <c r="BO257" s="314"/>
      <c r="BP257" s="300"/>
      <c r="BQ257" s="300"/>
      <c r="BR257" s="313"/>
      <c r="BS257" s="319"/>
      <c r="BT257" s="319"/>
      <c r="BU257" s="319"/>
      <c r="BV257" s="319"/>
      <c r="BW257" s="319"/>
      <c r="BX257" s="319"/>
      <c r="BY257" s="320"/>
      <c r="BZ257" s="319"/>
      <c r="CA257" s="319"/>
      <c r="CB257" s="300"/>
      <c r="CC257" s="319"/>
      <c r="CD257" s="319"/>
      <c r="CE257" s="320"/>
      <c r="CF257" s="320"/>
      <c r="CG257" s="319"/>
    </row>
    <row r="258" spans="3:85" ht="14.25" customHeight="1">
      <c r="C258" s="300"/>
      <c r="D258" s="315"/>
      <c r="E258" s="315"/>
      <c r="F258" s="314"/>
      <c r="G258" s="315"/>
      <c r="H258" s="315"/>
      <c r="I258" s="315"/>
      <c r="J258" s="298"/>
      <c r="K258" s="298"/>
      <c r="L258" s="298"/>
      <c r="M258" s="315"/>
      <c r="N258" s="298"/>
      <c r="O258" s="298"/>
      <c r="P258" s="316"/>
      <c r="Q258" s="298"/>
      <c r="R258" s="298"/>
      <c r="S258" s="298"/>
      <c r="T258" s="317"/>
      <c r="U258" s="299"/>
      <c r="V258" s="298"/>
      <c r="W258" s="298"/>
      <c r="X258" s="298"/>
      <c r="Y258" s="298"/>
      <c r="Z258" s="298"/>
      <c r="AA258" s="299"/>
      <c r="AB258" s="299"/>
      <c r="AC258" s="298"/>
      <c r="AD258" s="298"/>
      <c r="AE258" s="298"/>
      <c r="AF258" s="298"/>
      <c r="AG258" s="298"/>
      <c r="AH258" s="298"/>
      <c r="AI258" s="299"/>
      <c r="AJ258" s="299"/>
      <c r="AK258" s="298"/>
      <c r="AL258" s="318"/>
      <c r="AM258" s="318"/>
      <c r="AN258" s="319"/>
      <c r="AO258" s="320"/>
      <c r="AP258" s="320"/>
      <c r="AQ258" s="314"/>
      <c r="AR258" s="314"/>
      <c r="AS258" s="300"/>
      <c r="AT258" s="299"/>
      <c r="AU258" s="317"/>
      <c r="AV258" s="299"/>
      <c r="AW258" s="299"/>
      <c r="AX258" s="299"/>
      <c r="AY258" s="317"/>
      <c r="AZ258" s="319"/>
      <c r="BA258" s="321"/>
      <c r="BB258" s="299"/>
      <c r="BC258" s="317"/>
      <c r="BD258" s="319"/>
      <c r="BE258" s="320"/>
      <c r="BF258" s="319"/>
      <c r="BG258" s="319"/>
      <c r="BH258" s="319"/>
      <c r="BI258" s="322"/>
      <c r="BJ258" s="319"/>
      <c r="BK258" s="314"/>
      <c r="BL258" s="319"/>
      <c r="BM258" s="319"/>
      <c r="BN258" s="320"/>
      <c r="BO258" s="314"/>
      <c r="BP258" s="300"/>
      <c r="BQ258" s="300"/>
      <c r="BR258" s="313"/>
      <c r="BS258" s="319"/>
      <c r="BT258" s="319"/>
      <c r="BU258" s="319"/>
      <c r="BV258" s="319"/>
      <c r="BW258" s="319"/>
      <c r="BX258" s="319"/>
      <c r="BY258" s="320"/>
      <c r="BZ258" s="319"/>
      <c r="CA258" s="319"/>
      <c r="CB258" s="300"/>
      <c r="CC258" s="319"/>
      <c r="CD258" s="319"/>
      <c r="CE258" s="320"/>
      <c r="CF258" s="320"/>
      <c r="CG258" s="320"/>
    </row>
    <row r="259" spans="4:85" ht="14.25" customHeight="1">
      <c r="D259" s="301"/>
      <c r="E259" s="301"/>
      <c r="F259" s="7"/>
      <c r="G259" s="301"/>
      <c r="H259" s="301"/>
      <c r="I259" s="301"/>
      <c r="J259" s="116"/>
      <c r="K259" s="116"/>
      <c r="L259" s="116"/>
      <c r="M259" s="301"/>
      <c r="N259" s="116"/>
      <c r="O259" s="116"/>
      <c r="P259" s="302"/>
      <c r="Q259" s="116"/>
      <c r="R259" s="116"/>
      <c r="S259" s="116"/>
      <c r="T259" s="211"/>
      <c r="U259" s="122"/>
      <c r="W259" s="116"/>
      <c r="X259" s="116"/>
      <c r="Y259" s="116"/>
      <c r="Z259" s="116"/>
      <c r="AA259" s="122"/>
      <c r="AC259" s="116"/>
      <c r="AD259" s="116"/>
      <c r="AE259" s="116"/>
      <c r="AF259" s="116"/>
      <c r="AG259" s="116"/>
      <c r="AH259" s="116"/>
      <c r="AI259" s="122"/>
      <c r="AJ259" s="122"/>
      <c r="AK259" s="116"/>
      <c r="AL259" s="303"/>
      <c r="AM259" s="303"/>
      <c r="AN259" s="212"/>
      <c r="AO259" s="214"/>
      <c r="AP259" s="214"/>
      <c r="AQ259" s="7"/>
      <c r="AR259" s="7"/>
      <c r="AS259" s="124"/>
      <c r="AT259" s="122"/>
      <c r="AU259" s="211"/>
      <c r="AV259" s="122"/>
      <c r="AW259" s="122"/>
      <c r="AX259" s="122"/>
      <c r="AY259" s="211"/>
      <c r="AZ259" s="212"/>
      <c r="BA259" s="213"/>
      <c r="BB259" s="122"/>
      <c r="BC259" s="211"/>
      <c r="BD259" s="212"/>
      <c r="BE259" s="214"/>
      <c r="BF259" s="212"/>
      <c r="BG259" s="212"/>
      <c r="BH259" s="212"/>
      <c r="BI259" s="215"/>
      <c r="BJ259" s="212"/>
      <c r="BK259" s="7"/>
      <c r="BL259" s="212"/>
      <c r="BM259" s="212"/>
      <c r="BN259" s="214"/>
      <c r="BO259" s="7"/>
      <c r="BP259" s="124"/>
      <c r="BQ259" s="124"/>
      <c r="BR259" s="9"/>
      <c r="BS259" s="212"/>
      <c r="BT259" s="212"/>
      <c r="BU259" s="212"/>
      <c r="BV259" s="212"/>
      <c r="BW259" s="212"/>
      <c r="BX259" s="212"/>
      <c r="BY259" s="214"/>
      <c r="BZ259" s="212"/>
      <c r="CA259" s="212"/>
      <c r="CB259" s="124"/>
      <c r="CC259" s="212"/>
      <c r="CD259" s="212"/>
      <c r="CE259" s="214"/>
      <c r="CF259" s="214"/>
      <c r="CG259" s="214"/>
    </row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</sheetData>
  <sheetProtection/>
  <printOptions horizontalCentered="1"/>
  <pageMargins left="0.17" right="0.17" top="0.26" bottom="0.2755905511811024" header="0.17" footer="0.15748031496062992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bosenko</dc:creator>
  <cp:keywords/>
  <dc:description/>
  <cp:lastModifiedBy>Дзюбенко Олександра Анатоліївна</cp:lastModifiedBy>
  <cp:lastPrinted>2019-05-20T12:38:17Z</cp:lastPrinted>
  <dcterms:created xsi:type="dcterms:W3CDTF">2006-11-14T07:06:57Z</dcterms:created>
  <dcterms:modified xsi:type="dcterms:W3CDTF">2019-05-21T08:42:10Z</dcterms:modified>
  <cp:category/>
  <cp:version/>
  <cp:contentType/>
  <cp:contentStatus/>
</cp:coreProperties>
</file>